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gizonline-my.sharepoint.com/personal/torge_bartscht_giz_de/Documents/Desktop/"/>
    </mc:Choice>
  </mc:AlternateContent>
  <xr:revisionPtr revIDLastSave="34" documentId="8_{16004F3F-30A8-43F5-ABA6-A83E475B7CF0}" xr6:coauthVersionLast="47" xr6:coauthVersionMax="47" xr10:uidLastSave="{41EDF12A-F1AB-4F37-B4C9-2AD9177DCB63}"/>
  <bookViews>
    <workbookView xWindow="-120" yWindow="-120" windowWidth="29040" windowHeight="15840" tabRatio="910" activeTab="8" xr2:uid="{00000000-000D-0000-FFFF-FFFF00000000}"/>
  </bookViews>
  <sheets>
    <sheet name="Unternehmen je Sektor" sheetId="8" r:id="rId1"/>
    <sheet name="Abdeckung" sheetId="9" r:id="rId2"/>
    <sheet name="Übersicht je Zahlung" sheetId="3" r:id="rId3"/>
    <sheet name="KSt" sheetId="4" r:id="rId4"/>
    <sheet name="GewSt" sheetId="7" r:id="rId5"/>
    <sheet name="GewSt &gt; 2 Mio.EUR" sheetId="12" r:id="rId6"/>
    <sheet name="GewSt_20. höchste Einnahmen" sheetId="11" r:id="rId7"/>
    <sheet name="Feldes_Förderabgabe" sheetId="5" r:id="rId8"/>
    <sheet name="Zahlungsart pro Unternehmen" sheetId="6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7" l="1"/>
  <c r="D21" i="4"/>
  <c r="D57" i="4" s="1"/>
  <c r="J7" i="6"/>
  <c r="AA46" i="5" l="1"/>
  <c r="Y46" i="5"/>
  <c r="W46" i="5"/>
  <c r="U46" i="5"/>
  <c r="S46" i="5"/>
  <c r="Q46" i="5"/>
  <c r="O46" i="5"/>
  <c r="M46" i="5"/>
  <c r="AD20" i="5" l="1"/>
  <c r="AE20" i="5" s="1"/>
  <c r="D54" i="4"/>
  <c r="D24" i="5" l="1"/>
  <c r="H15" i="6"/>
  <c r="I44" i="5"/>
  <c r="D44" i="5"/>
  <c r="D40" i="5"/>
  <c r="K44" i="5"/>
  <c r="K46" i="5" s="1"/>
  <c r="I28" i="5"/>
  <c r="I46" i="5" s="1"/>
  <c r="D70" i="5" l="1"/>
  <c r="D16" i="5"/>
  <c r="J9" i="6" l="1"/>
  <c r="E20" i="7" l="1"/>
  <c r="D26" i="4"/>
  <c r="D44" i="4" l="1"/>
  <c r="E24" i="7"/>
  <c r="E14" i="7" l="1"/>
  <c r="D74" i="5"/>
  <c r="E18" i="7" l="1"/>
  <c r="E31" i="7" s="1"/>
  <c r="J8" i="6" l="1"/>
  <c r="E10" i="7" l="1"/>
  <c r="D11" i="4"/>
  <c r="D62" i="5" l="1"/>
  <c r="AD44" i="5"/>
  <c r="AE44" i="5" s="1"/>
  <c r="AD42" i="5"/>
  <c r="AD40" i="5"/>
  <c r="AE40" i="5" s="1"/>
  <c r="AD38" i="5"/>
  <c r="AE38" i="5" s="1"/>
  <c r="AD36" i="5"/>
  <c r="AE36" i="5" s="1"/>
  <c r="AD34" i="5"/>
  <c r="AE34" i="5" s="1"/>
  <c r="AD32" i="5"/>
  <c r="AE32" i="5" s="1"/>
  <c r="AD30" i="5"/>
  <c r="AE30" i="5" s="1"/>
  <c r="AD28" i="5"/>
  <c r="AD26" i="5"/>
  <c r="AE26" i="5" s="1"/>
  <c r="AD24" i="5"/>
  <c r="AE24" i="5" s="1"/>
  <c r="AD22" i="5"/>
  <c r="AE22" i="5" s="1"/>
  <c r="AD16" i="5"/>
  <c r="AE16" i="5" s="1"/>
  <c r="AD14" i="5"/>
  <c r="AD12" i="5"/>
  <c r="AE12" i="5" s="1"/>
  <c r="AD10" i="5"/>
  <c r="AE10" i="5" s="1"/>
  <c r="AD8" i="5"/>
  <c r="D66" i="5"/>
  <c r="D72" i="5"/>
  <c r="D64" i="5"/>
  <c r="D60" i="5"/>
  <c r="AD46" i="5" l="1"/>
  <c r="E26" i="7"/>
  <c r="D16" i="4"/>
  <c r="D47" i="4"/>
  <c r="D14" i="5" l="1"/>
  <c r="AE14" i="5" s="1"/>
  <c r="E12" i="7"/>
  <c r="E8" i="7" l="1"/>
  <c r="E22" i="7"/>
  <c r="D37" i="4"/>
  <c r="D28" i="5"/>
  <c r="AE28" i="5" s="1"/>
  <c r="D8" i="5"/>
  <c r="D42" i="5"/>
  <c r="AE42" i="5" s="1"/>
  <c r="E28" i="7"/>
  <c r="D46" i="5" l="1"/>
  <c r="AE8" i="5"/>
  <c r="B21" i="6"/>
  <c r="C8" i="3" s="1"/>
  <c r="L21" i="9" l="1"/>
  <c r="I21" i="6" l="1"/>
  <c r="C16" i="3" s="1"/>
  <c r="H21" i="6"/>
  <c r="C14" i="3" s="1"/>
  <c r="F21" i="6"/>
  <c r="C12" i="3" s="1"/>
  <c r="D21" i="6"/>
  <c r="C10" i="3" s="1"/>
  <c r="J20" i="6" l="1"/>
  <c r="J19" i="6"/>
  <c r="J18" i="6"/>
  <c r="J17" i="6"/>
  <c r="J16" i="6"/>
  <c r="J15" i="6"/>
  <c r="J14" i="6"/>
  <c r="J13" i="6"/>
  <c r="J12" i="6"/>
  <c r="J11" i="6"/>
  <c r="J10" i="6"/>
  <c r="J6" i="6"/>
  <c r="D68" i="5" l="1"/>
  <c r="D56" i="5"/>
  <c r="J5" i="6"/>
  <c r="J4" i="6"/>
  <c r="J3" i="6"/>
  <c r="AE46" i="5" l="1"/>
  <c r="J21" i="6"/>
  <c r="C18" i="3"/>
  <c r="D58" i="5" l="1"/>
  <c r="D76" i="5" s="1"/>
</calcChain>
</file>

<file path=xl/sharedStrings.xml><?xml version="1.0" encoding="utf-8"?>
<sst xmlns="http://schemas.openxmlformats.org/spreadsheetml/2006/main" count="388" uniqueCount="175">
  <si>
    <t>EUR</t>
  </si>
  <si>
    <t>Gesamtbetrag lt. Unternehmen</t>
  </si>
  <si>
    <t>Körperschaftsteuer</t>
  </si>
  <si>
    <t>Feldes-/Förderabgabe</t>
  </si>
  <si>
    <t>Betrag lt. Unternehmen</t>
  </si>
  <si>
    <t>Feldes-/Förderabgaben</t>
  </si>
  <si>
    <t>Summe der berichteten Zahlungen aller Unternehmen</t>
  </si>
  <si>
    <t>BEB Erdgas und Erdöl GmbH &amp; Co. KG</t>
  </si>
  <si>
    <t>Vermillion Energy Germany GmbH &amp; Co. KG</t>
  </si>
  <si>
    <t>--</t>
  </si>
  <si>
    <t>Wacker Chemie AG</t>
  </si>
  <si>
    <t>Südwestdeutsche Salzwerke AG</t>
  </si>
  <si>
    <t>Sibelco Deutschland GmbH</t>
  </si>
  <si>
    <t>JTSD-Braunkohlebergbau GmbH / MIBRAG</t>
  </si>
  <si>
    <t>Heidelberger Sand und Kies GmbH</t>
  </si>
  <si>
    <t>ExxonMobil Central Europe Holding GmbH</t>
  </si>
  <si>
    <t>Quarzwerke GmbH</t>
  </si>
  <si>
    <t>Neptune Energy Deutschland GmbH (ehemals: Engie E&amp;P Holding Germany GmbH )</t>
  </si>
  <si>
    <t>LEAG Lausitzer Energie Bergbau AG</t>
  </si>
  <si>
    <t>DEA Deutsche Erdöl AG 
(heute: Wintershall DEA Deutschland GmbH)</t>
  </si>
  <si>
    <t>Dyckerhoff-Gruppe</t>
  </si>
  <si>
    <t>K+S-Gruppe / esco Gmbh &amp; Co. KG</t>
  </si>
  <si>
    <t>K+S-Gruppe / K+S Kali GmbH</t>
  </si>
  <si>
    <t>RWE-Gruppe / RWE Power AG</t>
  </si>
  <si>
    <t>RWE-Gruppe / Rheinische Baustoffwerke GmbH</t>
  </si>
  <si>
    <t>Landesamt für Bergbau, Energie und Geologie, Hannover (LBEG)</t>
  </si>
  <si>
    <t>LBEG für: Finanzverwaltung Schleswig Holstein, Kiel</t>
  </si>
  <si>
    <t>Landesamt für Geologie und Bergbau, Mainz-Hechtsheim</t>
  </si>
  <si>
    <t>Regierungspräsidium Darmstadt, Wiesbaden</t>
  </si>
  <si>
    <t xml:space="preserve">Körperschaftsteuer </t>
  </si>
  <si>
    <t xml:space="preserve">Gewerbesteuer </t>
  </si>
  <si>
    <t xml:space="preserve">Förder-/Feldesabgaben </t>
  </si>
  <si>
    <t xml:space="preserve">Pachtzahlungen </t>
  </si>
  <si>
    <t>Zahlungen in die Infrastruktur</t>
  </si>
  <si>
    <t>Summe</t>
  </si>
  <si>
    <t>1.</t>
  </si>
  <si>
    <t>BEB Erdgas und Erdöl GmbH &amp; Co. KG, Hannover</t>
  </si>
  <si>
    <t>2.</t>
  </si>
  <si>
    <t>4.</t>
  </si>
  <si>
    <t>3.</t>
  </si>
  <si>
    <t>ExxonMobil Production Deutschland GmbH, Hannover</t>
  </si>
  <si>
    <t>5.</t>
  </si>
  <si>
    <t>JTSD/MIBRAG</t>
  </si>
  <si>
    <t>Quarzwerke GmbH, Frechen</t>
  </si>
  <si>
    <t>6.</t>
  </si>
  <si>
    <t>LBEG für: Freie und Hansestadt Hamburg</t>
  </si>
  <si>
    <t>Landesamt für Geologie, Rohstoffe und Bergbau im Regierungspräsidium Freiburg</t>
  </si>
  <si>
    <t>Sektor</t>
  </si>
  <si>
    <t>Erdöl und Erdgas</t>
  </si>
  <si>
    <t>Dyckerhoff - Gruppe, Wiesbaden</t>
  </si>
  <si>
    <t>Steine und Erden</t>
  </si>
  <si>
    <t>Heidelberger Sand und Kies GmbH, Heidelberg</t>
  </si>
  <si>
    <t>7.</t>
  </si>
  <si>
    <t>K+S - Gruppe</t>
  </si>
  <si>
    <t>Kali und Salze</t>
  </si>
  <si>
    <t>8.</t>
  </si>
  <si>
    <t>9.</t>
  </si>
  <si>
    <t>Lausitz Energie Bergbau AG, Cottbus</t>
  </si>
  <si>
    <t>Braunkohle</t>
  </si>
  <si>
    <t>10.</t>
  </si>
  <si>
    <t>RWE - Gruppe</t>
  </si>
  <si>
    <t>Rheinische Baustoffwerke GmbH, Bergheim</t>
  </si>
  <si>
    <t>RWE Power AG, Essen</t>
  </si>
  <si>
    <t>11.</t>
  </si>
  <si>
    <t xml:space="preserve">Vermillion Energy Germany GmbH &amp; Co. KG, Schönefeld </t>
  </si>
  <si>
    <t>12.</t>
  </si>
  <si>
    <r>
      <t>Sektoren</t>
    </r>
    <r>
      <rPr>
        <vertAlign val="superscript"/>
        <sz val="10"/>
        <color theme="1"/>
        <rFont val="Arial"/>
        <family val="2"/>
      </rPr>
      <t xml:space="preserve"> *)</t>
    </r>
  </si>
  <si>
    <t>Erdgas</t>
  </si>
  <si>
    <t>^^</t>
  </si>
  <si>
    <t>ExxonMobil Central Europe Holding GmbH, Hamburg</t>
  </si>
  <si>
    <t>JTSD-Braunkohlebergbau GmbH, Zeitz</t>
  </si>
  <si>
    <t>Neptune Energy Deutschland GmbH, Lingen (Ems)</t>
  </si>
  <si>
    <t>Sibelco Deutschland GmbH, Ransbach-Baumbach</t>
  </si>
  <si>
    <t>Südwestdeutsche Salzwerke AG, Heilbronn</t>
  </si>
  <si>
    <t>Wacker Chemie AG, München</t>
  </si>
  <si>
    <t>13.</t>
  </si>
  <si>
    <t>14.</t>
  </si>
  <si>
    <t>15.</t>
  </si>
  <si>
    <t>16.</t>
  </si>
  <si>
    <t>1)</t>
  </si>
  <si>
    <t>2)</t>
  </si>
  <si>
    <t>3)</t>
  </si>
  <si>
    <t>Neptune Energy Deutschland GmbH 
(ehemals: Engie E&amp;P Holding Germany GmbH )</t>
  </si>
  <si>
    <t>1) keine Zahlungen aufgrund Rechtsform</t>
  </si>
  <si>
    <t xml:space="preserve">2) Zahlungen erfolgen durch den Organträger </t>
  </si>
  <si>
    <t>3) keine Angabe von Zahlungen aufgrund Organschaft</t>
  </si>
  <si>
    <t>Neptune Energy Deutschland GmbH 
(ehemals: Engie E&amp;P Holding Germany GmbH)</t>
  </si>
  <si>
    <t>Gewerbesteuer</t>
  </si>
  <si>
    <t>Sibelco GmbH &amp; Co. KG, Hannover</t>
  </si>
  <si>
    <t>Bezirksregierung Arnsberg, Arnsberg</t>
  </si>
  <si>
    <t>Dyckerhoff Gruppe</t>
  </si>
  <si>
    <t>Pachtzahlungen</t>
  </si>
  <si>
    <t>Zahlung in die Infrastruktur</t>
  </si>
  <si>
    <t>LBEG Hannover</t>
  </si>
  <si>
    <t>Regierung von Oberbayern, Bergamt Südbayern, München</t>
  </si>
  <si>
    <t>BezReg 
Arnsberg</t>
  </si>
  <si>
    <t>Hülskens Holding GmbH &amp; Co. KG, Wesel</t>
  </si>
  <si>
    <t>DEA Deutsche Erdöl AG 
(heute: Wintershall Dea International AG
vormals: Wintershall DEA Deutschland GmbH)</t>
  </si>
  <si>
    <t>K+S Minerals and Agriculture GmbH</t>
  </si>
  <si>
    <t>Landesamt für Geologie und Bergwesen Sachsen-Anhalt, Halle</t>
  </si>
  <si>
    <t>Sibelco Gruppe</t>
  </si>
  <si>
    <t>Wintershall DEA Deutschland GmbH 
(vormals: DEA Deutsche Erdöl AG
und Wintershall GmbH)</t>
  </si>
  <si>
    <t>Wintershall DEA Deutschland GmbH
(vormals: DEA Deutsche Erdöl AG
und Wintershall GmbH )</t>
  </si>
  <si>
    <t>ExxonMobil Production Deutschland GmbH</t>
  </si>
  <si>
    <t>Bad Reichenhall</t>
  </si>
  <si>
    <t xml:space="preserve">   ExxonMobil Production</t>
  </si>
  <si>
    <t>20.</t>
  </si>
  <si>
    <t xml:space="preserve">   BEB Erdgas und Erdöl</t>
  </si>
  <si>
    <t>Osterwald / Samtgem. Neuenhaus</t>
  </si>
  <si>
    <t>19.</t>
  </si>
  <si>
    <t xml:space="preserve">   Südwestdeutsche Salzwerke</t>
  </si>
  <si>
    <t>18.</t>
  </si>
  <si>
    <t>Gemeinde Emstek</t>
  </si>
  <si>
    <t>17.</t>
  </si>
  <si>
    <t xml:space="preserve">   Dyckerhoff</t>
  </si>
  <si>
    <t>Stadt Lengerich</t>
  </si>
  <si>
    <t>Stadt Vechta</t>
  </si>
  <si>
    <t xml:space="preserve">   Quarzwerke</t>
  </si>
  <si>
    <t>Stadt Haltern am See</t>
  </si>
  <si>
    <t>Brockel / Samtgemeinde Bothel</t>
  </si>
  <si>
    <t xml:space="preserve">   JTSD / MIBRAG</t>
  </si>
  <si>
    <t>Stadt Elsteraue</t>
  </si>
  <si>
    <t>Stadt Köln</t>
  </si>
  <si>
    <t>Stadt Helmstedt</t>
  </si>
  <si>
    <t>Stadt Wiesbaden</t>
  </si>
  <si>
    <t>Stadt Schöningen</t>
  </si>
  <si>
    <t>Stadt Hamburg</t>
  </si>
  <si>
    <t>Gemeinde Dötlingen</t>
  </si>
  <si>
    <t>Stadt Heilbronn</t>
  </si>
  <si>
    <t>Stadt Frechen</t>
  </si>
  <si>
    <t>Stadt Meppen</t>
  </si>
  <si>
    <t>Gemeinde Großkneten</t>
  </si>
  <si>
    <t>Stadt Hannover</t>
  </si>
  <si>
    <t>Empfangende Kommune</t>
  </si>
  <si>
    <t>Einzahlendes Unternehmen</t>
  </si>
  <si>
    <t>Gewerbesteuer (&gt; 2.000.000 EUR je staatliche Stelle)</t>
  </si>
  <si>
    <t>Unternehmen</t>
  </si>
  <si>
    <t>Zahlungsempfänger der Gewerbesteuer (&gt; TEUR 2.000)</t>
  </si>
  <si>
    <t>Betrag (TEUR)</t>
  </si>
  <si>
    <t>GewSt. - Einnahmen 2020 
(in EUR)</t>
  </si>
  <si>
    <t>Forstamt Pfälzer Rheinauen</t>
  </si>
  <si>
    <t>Forstamt Pfalzer Rheinauen, Bellheim</t>
  </si>
  <si>
    <t>Wintershall DEA AG
(vormals: DEA Deutsche Erdöl AG
und Wintershall GmbH )</t>
  </si>
  <si>
    <t>Stadt Rheinberg</t>
  </si>
  <si>
    <t xml:space="preserve">   Hülskens</t>
  </si>
  <si>
    <t>K+S Aktiengesellschaft</t>
  </si>
  <si>
    <t>Hülskens Holding GmbH &amp; Co. KG</t>
  </si>
  <si>
    <t>Finanzamt Wiesbaden</t>
  </si>
  <si>
    <t>Finanzamt München</t>
  </si>
  <si>
    <t>Finanzamt Groß-Gerau</t>
  </si>
  <si>
    <t>Finanzamt für Großunternehmen Hamburg</t>
  </si>
  <si>
    <t>Finanzamt Naumburg</t>
  </si>
  <si>
    <t>Finanzamt Frechen</t>
  </si>
  <si>
    <t>Finanzamt Montabaur</t>
  </si>
  <si>
    <t>Finanzamt Heilbronn</t>
  </si>
  <si>
    <t>Finanzamt Kassel II - Hofgeismar</t>
  </si>
  <si>
    <t xml:space="preserve">
Geschätzte Abdeckung aller identifizierter Unternehmen</t>
  </si>
  <si>
    <t xml:space="preserve">
Geschätzte Abdeckung aller teilnehmenden Unternehmen</t>
  </si>
  <si>
    <t xml:space="preserve">
Bezugsgröße Ermittlung Abdeckung</t>
  </si>
  <si>
    <t>Kali und Kalisalzprodukte</t>
  </si>
  <si>
    <t>Steinsalz</t>
  </si>
  <si>
    <t>Siedesalz</t>
  </si>
  <si>
    <t>k.A.***</t>
  </si>
  <si>
    <t>Erdöl**</t>
  </si>
  <si>
    <t>verwertbare Fördermenge 2020</t>
  </si>
  <si>
    <t>Fördermenge 2020</t>
  </si>
  <si>
    <t>* Auf die Ermittlung eines Grades der Abdeckung des Sektors Steine und Erden wurde vor dem Hintergrund der Kleinteiligkeit des Sektors verzichtet</t>
  </si>
  <si>
    <t>** Auf die Aufnahme der verbleibenden Anteile des Sektors Erdöl wurde verzichtet, da es sich um mehrere kleinere Unternehmen handelt</t>
  </si>
  <si>
    <t>*** Die Angabe einer Abdeckung unterbleibt, um den Schutz wettbewerbsrelevanter Daten sicher zu stellen</t>
  </si>
  <si>
    <t>LBEG für: 
Freie und Hansestadt Hamburg</t>
  </si>
  <si>
    <t>Regierungs-präsidium Darmstadt, Wiesbaden</t>
  </si>
  <si>
    <t>Holcim (Deutschland) GmbH</t>
  </si>
  <si>
    <t>Finanzamt Gießen</t>
  </si>
  <si>
    <t>Holcim (Deutschland) GmbH, Hamburg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</si>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</sst>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11"/>
      <name val="Calibri"/>
      <family val="2"/>
      <scheme val="minor"/>
    </font>
    <font>
      <strike/>
      <sz val="10"/>
      <color theme="1"/>
      <name val="Arial"/>
      <family val="2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sz val="11"/>
      <color rgb="FF44444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0" fillId="0" borderId="0"/>
    <xf numFmtId="0" fontId="8" fillId="0" borderId="0"/>
    <xf numFmtId="0" fontId="4" fillId="0" borderId="0"/>
    <xf numFmtId="0" fontId="3" fillId="0" borderId="0"/>
    <xf numFmtId="0" fontId="3" fillId="0" borderId="0"/>
  </cellStyleXfs>
  <cellXfs count="195">
    <xf numFmtId="0" fontId="0" fillId="0" borderId="0" xfId="0"/>
    <xf numFmtId="0" fontId="10" fillId="2" borderId="0" xfId="1" applyFill="1"/>
    <xf numFmtId="0" fontId="10" fillId="0" borderId="0" xfId="1"/>
    <xf numFmtId="0" fontId="10" fillId="2" borderId="1" xfId="1" applyFill="1" applyBorder="1"/>
    <xf numFmtId="0" fontId="10" fillId="2" borderId="2" xfId="1" applyFill="1" applyBorder="1"/>
    <xf numFmtId="0" fontId="10" fillId="2" borderId="3" xfId="1" applyFill="1" applyBorder="1"/>
    <xf numFmtId="0" fontId="10" fillId="2" borderId="4" xfId="1" applyFill="1" applyBorder="1"/>
    <xf numFmtId="0" fontId="10" fillId="2" borderId="0" xfId="1" applyFill="1" applyBorder="1" applyAlignment="1">
      <alignment horizontal="center" wrapText="1"/>
    </xf>
    <xf numFmtId="0" fontId="10" fillId="3" borderId="0" xfId="1" applyFill="1" applyBorder="1" applyAlignment="1">
      <alignment horizontal="center" wrapText="1"/>
    </xf>
    <xf numFmtId="0" fontId="10" fillId="2" borderId="5" xfId="1" applyFill="1" applyBorder="1"/>
    <xf numFmtId="0" fontId="11" fillId="2" borderId="4" xfId="1" applyFont="1" applyFill="1" applyBorder="1"/>
    <xf numFmtId="0" fontId="10" fillId="2" borderId="0" xfId="1" applyFill="1" applyBorder="1"/>
    <xf numFmtId="3" fontId="10" fillId="4" borderId="0" xfId="1" applyNumberFormat="1" applyFill="1" applyBorder="1"/>
    <xf numFmtId="3" fontId="10" fillId="2" borderId="0" xfId="1" applyNumberFormat="1" applyFill="1" applyBorder="1"/>
    <xf numFmtId="0" fontId="10" fillId="2" borderId="7" xfId="1" applyFill="1" applyBorder="1"/>
    <xf numFmtId="0" fontId="10" fillId="2" borderId="8" xfId="1" applyFill="1" applyBorder="1"/>
    <xf numFmtId="3" fontId="10" fillId="2" borderId="8" xfId="1" applyNumberFormat="1" applyFill="1" applyBorder="1"/>
    <xf numFmtId="0" fontId="10" fillId="2" borderId="9" xfId="1" applyFill="1" applyBorder="1"/>
    <xf numFmtId="0" fontId="10" fillId="3" borderId="0" xfId="1" applyFill="1" applyBorder="1" applyAlignment="1">
      <alignment horizontal="center" vertical="center" wrapText="1"/>
    </xf>
    <xf numFmtId="0" fontId="10" fillId="3" borderId="0" xfId="1" applyFill="1"/>
    <xf numFmtId="0" fontId="10" fillId="3" borderId="0" xfId="1" applyFill="1" applyBorder="1" applyAlignment="1">
      <alignment horizontal="centerContinuous" vertical="center"/>
    </xf>
    <xf numFmtId="0" fontId="11" fillId="2" borderId="0" xfId="1" applyFont="1" applyFill="1" applyBorder="1"/>
    <xf numFmtId="0" fontId="12" fillId="0" borderId="0" xfId="0" applyFont="1" applyAlignment="1">
      <alignment wrapText="1"/>
    </xf>
    <xf numFmtId="0" fontId="9" fillId="0" borderId="0" xfId="1" applyFont="1"/>
    <xf numFmtId="0" fontId="8" fillId="0" borderId="0" xfId="1" applyFont="1"/>
    <xf numFmtId="0" fontId="0" fillId="0" borderId="0" xfId="0" applyAlignment="1">
      <alignment wrapText="1"/>
    </xf>
    <xf numFmtId="4" fontId="0" fillId="0" borderId="0" xfId="0" quotePrefix="1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10" fillId="2" borderId="0" xfId="1" applyNumberFormat="1" applyFill="1"/>
    <xf numFmtId="4" fontId="10" fillId="2" borderId="2" xfId="1" applyNumberFormat="1" applyFill="1" applyBorder="1"/>
    <xf numFmtId="4" fontId="10" fillId="3" borderId="0" xfId="1" applyNumberFormat="1" applyFill="1" applyBorder="1" applyAlignment="1">
      <alignment horizontal="center" vertical="center" wrapText="1"/>
    </xf>
    <xf numFmtId="4" fontId="10" fillId="3" borderId="0" xfId="1" applyNumberFormat="1" applyFill="1" applyBorder="1" applyAlignment="1">
      <alignment horizontal="center" wrapText="1"/>
    </xf>
    <xf numFmtId="4" fontId="10" fillId="3" borderId="0" xfId="1" applyNumberFormat="1" applyFill="1"/>
    <xf numFmtId="4" fontId="10" fillId="2" borderId="0" xfId="1" applyNumberFormat="1" applyFill="1" applyBorder="1"/>
    <xf numFmtId="4" fontId="10" fillId="2" borderId="0" xfId="1" applyNumberFormat="1" applyFill="1" applyBorder="1" applyAlignment="1">
      <alignment horizontal="center" wrapText="1"/>
    </xf>
    <xf numFmtId="4" fontId="10" fillId="4" borderId="0" xfId="1" applyNumberFormat="1" applyFill="1" applyBorder="1"/>
    <xf numFmtId="4" fontId="11" fillId="4" borderId="0" xfId="1" applyNumberFormat="1" applyFont="1" applyFill="1" applyBorder="1"/>
    <xf numFmtId="4" fontId="10" fillId="2" borderId="8" xfId="1" applyNumberFormat="1" applyFill="1" applyBorder="1"/>
    <xf numFmtId="4" fontId="10" fillId="2" borderId="6" xfId="1" applyNumberFormat="1" applyFill="1" applyBorder="1"/>
    <xf numFmtId="4" fontId="10" fillId="0" borderId="0" xfId="1" applyNumberFormat="1"/>
    <xf numFmtId="0" fontId="10" fillId="0" borderId="0" xfId="1" applyBorder="1"/>
    <xf numFmtId="4" fontId="8" fillId="4" borderId="0" xfId="1" quotePrefix="1" applyNumberFormat="1" applyFont="1" applyFill="1" applyBorder="1" applyAlignment="1">
      <alignment horizontal="right"/>
    </xf>
    <xf numFmtId="4" fontId="10" fillId="2" borderId="0" xfId="1" applyNumberFormat="1" applyFill="1" applyBorder="1" applyAlignment="1">
      <alignment horizontal="right"/>
    </xf>
    <xf numFmtId="4" fontId="10" fillId="4" borderId="0" xfId="1" applyNumberFormat="1" applyFill="1" applyBorder="1" applyAlignment="1">
      <alignment horizontal="right"/>
    </xf>
    <xf numFmtId="4" fontId="11" fillId="0" borderId="0" xfId="1" applyNumberFormat="1" applyFont="1" applyFill="1" applyBorder="1"/>
    <xf numFmtId="0" fontId="14" fillId="2" borderId="4" xfId="1" applyFont="1" applyFill="1" applyBorder="1"/>
    <xf numFmtId="0" fontId="13" fillId="0" borderId="0" xfId="1" applyFont="1"/>
    <xf numFmtId="0" fontId="13" fillId="2" borderId="4" xfId="1" applyFont="1" applyFill="1" applyBorder="1"/>
    <xf numFmtId="4" fontId="12" fillId="0" borderId="0" xfId="0" applyNumberFormat="1" applyFont="1" applyAlignment="1">
      <alignment horizontal="center" wrapText="1"/>
    </xf>
    <xf numFmtId="4" fontId="12" fillId="0" borderId="0" xfId="0" applyNumberFormat="1" applyFont="1"/>
    <xf numFmtId="0" fontId="8" fillId="2" borderId="0" xfId="2" applyFill="1"/>
    <xf numFmtId="4" fontId="8" fillId="2" borderId="0" xfId="2" applyNumberFormat="1" applyFill="1"/>
    <xf numFmtId="0" fontId="8" fillId="0" borderId="0" xfId="2"/>
    <xf numFmtId="0" fontId="8" fillId="2" borderId="1" xfId="2" applyFill="1" applyBorder="1"/>
    <xf numFmtId="0" fontId="8" fillId="2" borderId="2" xfId="2" applyFill="1" applyBorder="1"/>
    <xf numFmtId="4" fontId="8" fillId="2" borderId="2" xfId="2" applyNumberFormat="1" applyFill="1" applyBorder="1"/>
    <xf numFmtId="0" fontId="8" fillId="2" borderId="3" xfId="2" applyFill="1" applyBorder="1"/>
    <xf numFmtId="0" fontId="8" fillId="2" borderId="4" xfId="2" applyFont="1" applyFill="1" applyBorder="1"/>
    <xf numFmtId="0" fontId="8" fillId="2" borderId="0" xfId="2" applyFill="1" applyBorder="1"/>
    <xf numFmtId="4" fontId="8" fillId="3" borderId="0" xfId="2" applyNumberFormat="1" applyFill="1" applyBorder="1" applyAlignment="1">
      <alignment horizontal="center" vertical="center" wrapText="1"/>
    </xf>
    <xf numFmtId="4" fontId="8" fillId="3" borderId="0" xfId="2" applyNumberFormat="1" applyFill="1" applyBorder="1" applyAlignment="1">
      <alignment horizontal="center" wrapText="1"/>
    </xf>
    <xf numFmtId="0" fontId="8" fillId="3" borderId="0" xfId="2" applyFill="1" applyBorder="1" applyAlignment="1">
      <alignment horizontal="center" wrapText="1"/>
    </xf>
    <xf numFmtId="0" fontId="8" fillId="2" borderId="5" xfId="2" applyFill="1" applyBorder="1"/>
    <xf numFmtId="0" fontId="8" fillId="2" borderId="4" xfId="2" applyFill="1" applyBorder="1"/>
    <xf numFmtId="4" fontId="8" fillId="3" borderId="0" xfId="2" applyNumberFormat="1" applyFill="1"/>
    <xf numFmtId="0" fontId="11" fillId="2" borderId="4" xfId="2" applyFont="1" applyFill="1" applyBorder="1"/>
    <xf numFmtId="0" fontId="11" fillId="2" borderId="0" xfId="2" applyFont="1" applyFill="1" applyBorder="1"/>
    <xf numFmtId="0" fontId="8" fillId="2" borderId="4" xfId="2" applyFill="1" applyBorder="1" applyAlignment="1">
      <alignment horizontal="right"/>
    </xf>
    <xf numFmtId="0" fontId="8" fillId="2" borderId="0" xfId="2" applyFill="1" applyBorder="1" applyAlignment="1">
      <alignment horizontal="center" wrapText="1"/>
    </xf>
    <xf numFmtId="4" fontId="8" fillId="2" borderId="0" xfId="2" applyNumberFormat="1" applyFill="1" applyBorder="1"/>
    <xf numFmtId="4" fontId="8" fillId="4" borderId="0" xfId="2" applyNumberFormat="1" applyFill="1" applyBorder="1"/>
    <xf numFmtId="4" fontId="15" fillId="2" borderId="0" xfId="2" applyNumberFormat="1" applyFont="1" applyFill="1" applyBorder="1"/>
    <xf numFmtId="3" fontId="8" fillId="2" borderId="0" xfId="2" applyNumberFormat="1" applyFill="1" applyBorder="1"/>
    <xf numFmtId="0" fontId="0" fillId="2" borderId="0" xfId="2" applyFont="1" applyFill="1" applyBorder="1"/>
    <xf numFmtId="0" fontId="15" fillId="0" borderId="0" xfId="2" applyFont="1"/>
    <xf numFmtId="0" fontId="8" fillId="0" borderId="0" xfId="2" applyBorder="1"/>
    <xf numFmtId="4" fontId="8" fillId="2" borderId="6" xfId="2" applyNumberFormat="1" applyFill="1" applyBorder="1"/>
    <xf numFmtId="4" fontId="11" fillId="4" borderId="0" xfId="2" applyNumberFormat="1" applyFont="1" applyFill="1" applyBorder="1"/>
    <xf numFmtId="0" fontId="8" fillId="2" borderId="7" xfId="2" applyFill="1" applyBorder="1"/>
    <xf numFmtId="0" fontId="8" fillId="2" borderId="8" xfId="2" applyFill="1" applyBorder="1"/>
    <xf numFmtId="3" fontId="8" fillId="2" borderId="8" xfId="2" applyNumberFormat="1" applyFill="1" applyBorder="1"/>
    <xf numFmtId="4" fontId="8" fillId="2" borderId="8" xfId="2" applyNumberFormat="1" applyFill="1" applyBorder="1"/>
    <xf numFmtId="0" fontId="8" fillId="2" borderId="9" xfId="2" applyFill="1" applyBorder="1"/>
    <xf numFmtId="0" fontId="15" fillId="2" borderId="0" xfId="2" applyFont="1" applyFill="1"/>
    <xf numFmtId="0" fontId="0" fillId="2" borderId="0" xfId="2" applyFont="1" applyFill="1"/>
    <xf numFmtId="4" fontId="8" fillId="0" borderId="0" xfId="2" applyNumberFormat="1"/>
    <xf numFmtId="0" fontId="16" fillId="2" borderId="4" xfId="1" applyFont="1" applyFill="1" applyBorder="1"/>
    <xf numFmtId="3" fontId="8" fillId="4" borderId="0" xfId="2" applyNumberFormat="1" applyFill="1" applyBorder="1" applyAlignment="1">
      <alignment horizontal="center"/>
    </xf>
    <xf numFmtId="3" fontId="8" fillId="2" borderId="0" xfId="2" applyNumberFormat="1" applyFill="1" applyBorder="1" applyAlignment="1">
      <alignment horizontal="center"/>
    </xf>
    <xf numFmtId="3" fontId="11" fillId="2" borderId="0" xfId="2" applyNumberFormat="1" applyFont="1" applyFill="1" applyBorder="1"/>
    <xf numFmtId="0" fontId="8" fillId="3" borderId="0" xfId="2" applyFill="1" applyBorder="1" applyAlignment="1">
      <alignment horizontal="center" vertical="center" wrapText="1"/>
    </xf>
    <xf numFmtId="0" fontId="8" fillId="3" borderId="0" xfId="2" applyFill="1"/>
    <xf numFmtId="4" fontId="8" fillId="4" borderId="0" xfId="2" applyNumberFormat="1" applyFill="1" applyBorder="1" applyAlignment="1">
      <alignment horizontal="right"/>
    </xf>
    <xf numFmtId="0" fontId="14" fillId="0" borderId="0" xfId="2" applyFont="1"/>
    <xf numFmtId="0" fontId="8" fillId="2" borderId="4" xfId="2" applyFill="1" applyBorder="1" applyAlignment="1">
      <alignment horizontal="right" vertical="top"/>
    </xf>
    <xf numFmtId="0" fontId="0" fillId="0" borderId="0" xfId="0" applyFill="1"/>
    <xf numFmtId="4" fontId="0" fillId="0" borderId="0" xfId="0" applyNumberFormat="1" applyFill="1"/>
    <xf numFmtId="0" fontId="8" fillId="0" borderId="0" xfId="2" applyFill="1"/>
    <xf numFmtId="1" fontId="8" fillId="0" borderId="0" xfId="2" applyNumberFormat="1" applyFill="1"/>
    <xf numFmtId="4" fontId="8" fillId="0" borderId="0" xfId="2" applyNumberFormat="1" applyFill="1"/>
    <xf numFmtId="0" fontId="8" fillId="0" borderId="0" xfId="2" applyFont="1" applyFill="1" applyAlignment="1">
      <alignment horizontal="left"/>
    </xf>
    <xf numFmtId="0" fontId="15" fillId="0" borderId="0" xfId="2" applyFont="1" applyFill="1" applyAlignment="1">
      <alignment horizontal="left"/>
    </xf>
    <xf numFmtId="4" fontId="0" fillId="0" borderId="0" xfId="0" quotePrefix="1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8" fillId="2" borderId="4" xfId="1" applyFont="1" applyFill="1" applyBorder="1"/>
    <xf numFmtId="0" fontId="8" fillId="2" borderId="0" xfId="1" applyFont="1" applyFill="1"/>
    <xf numFmtId="4" fontId="10" fillId="0" borderId="0" xfId="1" applyNumberFormat="1" applyBorder="1"/>
    <xf numFmtId="0" fontId="0" fillId="2" borderId="4" xfId="1" applyFont="1" applyFill="1" applyBorder="1"/>
    <xf numFmtId="4" fontId="13" fillId="0" borderId="0" xfId="2" applyNumberFormat="1" applyFont="1" applyFill="1" applyBorder="1"/>
    <xf numFmtId="0" fontId="17" fillId="0" borderId="0" xfId="2" applyFont="1" applyFill="1" applyAlignment="1">
      <alignment horizontal="left"/>
    </xf>
    <xf numFmtId="4" fontId="7" fillId="4" borderId="0" xfId="1" quotePrefix="1" applyNumberFormat="1" applyFont="1" applyFill="1" applyBorder="1" applyAlignment="1">
      <alignment horizontal="right"/>
    </xf>
    <xf numFmtId="0" fontId="13" fillId="2" borderId="0" xfId="1" applyFont="1" applyFill="1" applyBorder="1" applyAlignment="1">
      <alignment wrapText="1"/>
    </xf>
    <xf numFmtId="0" fontId="0" fillId="2" borderId="0" xfId="1" applyFont="1" applyFill="1" applyBorder="1" applyAlignment="1">
      <alignment wrapText="1"/>
    </xf>
    <xf numFmtId="4" fontId="13" fillId="2" borderId="0" xfId="1" applyNumberFormat="1" applyFont="1" applyFill="1" applyBorder="1" applyAlignment="1">
      <alignment wrapText="1"/>
    </xf>
    <xf numFmtId="4" fontId="7" fillId="2" borderId="0" xfId="1" applyNumberFormat="1" applyFont="1" applyFill="1" applyBorder="1" applyAlignment="1">
      <alignment wrapText="1"/>
    </xf>
    <xf numFmtId="4" fontId="16" fillId="2" borderId="0" xfId="1" applyNumberFormat="1" applyFont="1" applyFill="1" applyBorder="1" applyAlignment="1">
      <alignment wrapText="1"/>
    </xf>
    <xf numFmtId="4" fontId="0" fillId="2" borderId="0" xfId="1" applyNumberFormat="1" applyFont="1" applyFill="1" applyBorder="1" applyAlignment="1">
      <alignment wrapText="1"/>
    </xf>
    <xf numFmtId="4" fontId="0" fillId="0" borderId="0" xfId="0" applyNumberFormat="1" applyAlignment="1">
      <alignment horizontal="left" wrapText="1"/>
    </xf>
    <xf numFmtId="4" fontId="0" fillId="0" borderId="0" xfId="0" applyNumberFormat="1" applyAlignment="1">
      <alignment wrapText="1"/>
    </xf>
    <xf numFmtId="0" fontId="7" fillId="3" borderId="0" xfId="1" applyFont="1" applyFill="1" applyBorder="1" applyAlignment="1">
      <alignment horizontal="center" wrapText="1"/>
    </xf>
    <xf numFmtId="0" fontId="14" fillId="2" borderId="0" xfId="1" applyFont="1" applyFill="1" applyBorder="1"/>
    <xf numFmtId="0" fontId="10" fillId="2" borderId="0" xfId="1" applyFill="1" applyBorder="1" applyAlignment="1">
      <alignment horizontal="centerContinuous"/>
    </xf>
    <xf numFmtId="0" fontId="0" fillId="0" borderId="0" xfId="0" applyBorder="1" applyAlignment="1">
      <alignment horizontal="left" wrapText="1"/>
    </xf>
    <xf numFmtId="4" fontId="10" fillId="3" borderId="0" xfId="1" applyNumberFormat="1" applyFill="1" applyBorder="1"/>
    <xf numFmtId="4" fontId="7" fillId="0" borderId="0" xfId="1" applyNumberFormat="1" applyFont="1"/>
    <xf numFmtId="4" fontId="0" fillId="0" borderId="0" xfId="0" applyNumberFormat="1" applyAlignment="1"/>
    <xf numFmtId="4" fontId="0" fillId="0" borderId="0" xfId="0" applyNumberFormat="1" applyFont="1" applyBorder="1" applyAlignment="1">
      <alignment horizontal="left"/>
    </xf>
    <xf numFmtId="4" fontId="6" fillId="2" borderId="0" xfId="1" applyNumberFormat="1" applyFont="1" applyFill="1" applyBorder="1"/>
    <xf numFmtId="14" fontId="0" fillId="0" borderId="0" xfId="0" applyNumberFormat="1"/>
    <xf numFmtId="14" fontId="0" fillId="0" borderId="0" xfId="0" applyNumberFormat="1" applyAlignment="1">
      <alignment wrapText="1"/>
    </xf>
    <xf numFmtId="14" fontId="0" fillId="0" borderId="0" xfId="0" applyNumberFormat="1" applyFill="1"/>
    <xf numFmtId="14" fontId="8" fillId="0" borderId="0" xfId="1" applyNumberFormat="1" applyFont="1"/>
    <xf numFmtId="14" fontId="8" fillId="0" borderId="0" xfId="2" applyNumberFormat="1" applyFill="1"/>
    <xf numFmtId="0" fontId="5" fillId="2" borderId="4" xfId="2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0" fillId="0" borderId="0" xfId="0" applyNumberFormat="1" applyFill="1"/>
    <xf numFmtId="3" fontId="0" fillId="0" borderId="0" xfId="0" applyNumberFormat="1"/>
    <xf numFmtId="0" fontId="11" fillId="0" borderId="0" xfId="0" applyFont="1" applyAlignment="1">
      <alignment horizontal="left"/>
    </xf>
    <xf numFmtId="0" fontId="11" fillId="0" borderId="0" xfId="0" applyFont="1"/>
    <xf numFmtId="0" fontId="19" fillId="0" borderId="0" xfId="0" applyFont="1"/>
    <xf numFmtId="0" fontId="19" fillId="5" borderId="0" xfId="0" applyFont="1" applyFill="1"/>
    <xf numFmtId="0" fontId="19" fillId="5" borderId="11" xfId="0" applyFont="1" applyFill="1" applyBorder="1" applyAlignment="1">
      <alignment horizontal="centerContinuous" vertical="center"/>
    </xf>
    <xf numFmtId="0" fontId="19" fillId="5" borderId="11" xfId="0" applyFont="1" applyFill="1" applyBorder="1" applyAlignment="1">
      <alignment horizontal="center" vertical="center" wrapText="1"/>
    </xf>
    <xf numFmtId="3" fontId="19" fillId="5" borderId="11" xfId="0" applyNumberFormat="1" applyFont="1" applyFill="1" applyBorder="1" applyAlignment="1">
      <alignment horizontal="centerContinuous" vertical="center"/>
    </xf>
    <xf numFmtId="3" fontId="19" fillId="5" borderId="0" xfId="0" applyNumberFormat="1" applyFont="1" applyFill="1"/>
    <xf numFmtId="3" fontId="19" fillId="5" borderId="11" xfId="0" applyNumberFormat="1" applyFont="1" applyFill="1" applyBorder="1" applyAlignment="1">
      <alignment horizontal="centerContinuous"/>
    </xf>
    <xf numFmtId="0" fontId="19" fillId="5" borderId="12" xfId="0" applyFont="1" applyFill="1" applyBorder="1" applyAlignment="1">
      <alignment horizontal="centerContinuous"/>
    </xf>
    <xf numFmtId="0" fontId="0" fillId="0" borderId="11" xfId="0" applyFill="1" applyBorder="1" applyAlignment="1">
      <alignment horizontal="centerContinuous" vertical="center" wrapText="1"/>
    </xf>
    <xf numFmtId="0" fontId="3" fillId="2" borderId="0" xfId="1" applyFont="1" applyFill="1" applyBorder="1" applyAlignment="1">
      <alignment wrapText="1"/>
    </xf>
    <xf numFmtId="4" fontId="0" fillId="0" borderId="0" xfId="0" applyNumberFormat="1" applyFill="1" applyAlignment="1"/>
    <xf numFmtId="0" fontId="2" fillId="0" borderId="0" xfId="1" applyFont="1"/>
    <xf numFmtId="0" fontId="2" fillId="2" borderId="0" xfId="2" applyFont="1" applyFill="1" applyBorder="1"/>
    <xf numFmtId="0" fontId="0" fillId="0" borderId="0" xfId="2" applyFont="1" applyFill="1" applyBorder="1"/>
    <xf numFmtId="0" fontId="8" fillId="0" borderId="0" xfId="2" applyFill="1" applyBorder="1"/>
    <xf numFmtId="0" fontId="13" fillId="2" borderId="0" xfId="1" applyFont="1" applyFill="1"/>
    <xf numFmtId="0" fontId="20" fillId="2" borderId="0" xfId="1" applyFont="1" applyFill="1" applyBorder="1"/>
    <xf numFmtId="4" fontId="21" fillId="4" borderId="0" xfId="1" applyNumberFormat="1" applyFont="1" applyFill="1" applyBorder="1" applyAlignment="1">
      <alignment horizontal="right"/>
    </xf>
    <xf numFmtId="0" fontId="0" fillId="2" borderId="0" xfId="0" applyFill="1"/>
    <xf numFmtId="0" fontId="1" fillId="2" borderId="4" xfId="2" applyFont="1" applyFill="1" applyBorder="1" applyAlignment="1">
      <alignment horizontal="right"/>
    </xf>
    <xf numFmtId="0" fontId="1" fillId="2" borderId="4" xfId="2" applyFont="1" applyFill="1" applyBorder="1" applyAlignment="1">
      <alignment horizontal="right" vertical="top"/>
    </xf>
    <xf numFmtId="0" fontId="1" fillId="3" borderId="0" xfId="2" applyFont="1" applyFill="1" applyBorder="1" applyAlignment="1">
      <alignment horizontal="center" vertical="center" wrapText="1"/>
    </xf>
    <xf numFmtId="0" fontId="22" fillId="0" borderId="0" xfId="0" applyFont="1"/>
    <xf numFmtId="0" fontId="1" fillId="2" borderId="4" xfId="2" applyFont="1" applyFill="1" applyBorder="1"/>
    <xf numFmtId="164" fontId="1" fillId="4" borderId="0" xfId="2" applyNumberFormat="1" applyFont="1" applyFill="1" applyBorder="1"/>
    <xf numFmtId="4" fontId="1" fillId="4" borderId="0" xfId="2" applyNumberFormat="1" applyFont="1" applyFill="1" applyBorder="1"/>
    <xf numFmtId="4" fontId="1" fillId="2" borderId="0" xfId="2" applyNumberFormat="1" applyFont="1" applyFill="1" applyBorder="1"/>
    <xf numFmtId="4" fontId="1" fillId="4" borderId="0" xfId="2" applyNumberFormat="1" applyFont="1" applyFill="1" applyBorder="1" applyAlignment="1">
      <alignment horizontal="center" wrapText="1"/>
    </xf>
    <xf numFmtId="164" fontId="1" fillId="4" borderId="0" xfId="2" applyNumberFormat="1" applyFont="1" applyFill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16" fillId="2" borderId="0" xfId="1" applyFont="1" applyFill="1" applyBorder="1" applyAlignment="1">
      <alignment wrapText="1"/>
    </xf>
    <xf numFmtId="0" fontId="1" fillId="2" borderId="0" xfId="1" applyFont="1" applyFill="1" applyBorder="1" applyAlignment="1">
      <alignment wrapText="1"/>
    </xf>
    <xf numFmtId="4" fontId="10" fillId="4" borderId="0" xfId="1" applyNumberFormat="1" applyFill="1" applyAlignment="1">
      <alignment horizontal="right"/>
    </xf>
    <xf numFmtId="0" fontId="21" fillId="2" borderId="0" xfId="1" applyFont="1" applyFill="1"/>
    <xf numFmtId="4" fontId="21" fillId="4" borderId="0" xfId="1" applyNumberFormat="1" applyFont="1" applyFill="1" applyAlignment="1">
      <alignment horizontal="right"/>
    </xf>
    <xf numFmtId="4" fontId="10" fillId="2" borderId="0" xfId="1" applyNumberFormat="1" applyFill="1" applyAlignment="1">
      <alignment horizontal="right"/>
    </xf>
    <xf numFmtId="0" fontId="0" fillId="0" borderId="0" xfId="2" applyFont="1"/>
    <xf numFmtId="4" fontId="8" fillId="4" borderId="0" xfId="2" applyNumberFormat="1" applyFill="1"/>
    <xf numFmtId="0" fontId="1" fillId="2" borderId="0" xfId="2" applyFont="1" applyFill="1"/>
    <xf numFmtId="0" fontId="17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8" fillId="0" borderId="0" xfId="2" applyAlignment="1">
      <alignment horizontal="left" wrapText="1"/>
    </xf>
    <xf numFmtId="0" fontId="0" fillId="0" borderId="0" xfId="0" applyAlignment="1">
      <alignment horizontal="left" wrapText="1"/>
    </xf>
    <xf numFmtId="0" fontId="19" fillId="5" borderId="10" xfId="0" applyFont="1" applyFill="1" applyBorder="1"/>
    <xf numFmtId="0" fontId="19" fillId="5" borderId="0" xfId="0" applyFont="1" applyFill="1"/>
    <xf numFmtId="3" fontId="19" fillId="5" borderId="13" xfId="0" applyNumberFormat="1" applyFont="1" applyFill="1" applyBorder="1"/>
    <xf numFmtId="3" fontId="19" fillId="5" borderId="0" xfId="0" applyNumberFormat="1" applyFont="1" applyFill="1"/>
    <xf numFmtId="0" fontId="0" fillId="0" borderId="0" xfId="0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" fillId="0" borderId="0" xfId="2" applyFont="1"/>
    <xf numFmtId="0" fontId="1" fillId="0" borderId="0" xfId="1" applyFont="1"/>
  </cellXfs>
  <cellStyles count="6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5" xr:uid="{F142D755-C9FD-4EC3-B030-D792D77390DA}"/>
    <cellStyle name="Standard 2 3" xfId="4" xr:uid="{3044FD23-5118-4302-922B-A8E73C1328CE}"/>
    <cellStyle name="Standard 3" xfId="3" xr:uid="{3A3D514E-364D-41D6-AC45-973EA42DF2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lenZahlungen2020_Stand%20202303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ternehmen je Sektor"/>
      <sheetName val="Abdeckung"/>
      <sheetName val="Übersicht je Zahlung"/>
      <sheetName val="KSt"/>
      <sheetName val="GewSt"/>
      <sheetName val="GewSt &gt; 2 Mio.EUR"/>
      <sheetName val="GewSt_20. höchste Einnahmen"/>
      <sheetName val="GewSt_20. _ Rechnungsprüfung"/>
      <sheetName val="Feldes_Förderabgabe"/>
      <sheetName val="Zahlungsart pro Unternehmen"/>
      <sheetName val="Tabel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D8">
            <v>405169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H50"/>
  <sheetViews>
    <sheetView workbookViewId="0">
      <selection activeCell="B16" sqref="B16"/>
    </sheetView>
  </sheetViews>
  <sheetFormatPr baseColWidth="10" defaultColWidth="11.42578125" defaultRowHeight="12.75" outlineLevelRow="1" x14ac:dyDescent="0.2"/>
  <cols>
    <col min="1" max="1" width="3.5703125" style="53" customWidth="1"/>
    <col min="2" max="2" width="2.7109375" style="53" customWidth="1"/>
    <col min="3" max="3" width="50.7109375" style="53" customWidth="1"/>
    <col min="4" max="4" width="0.85546875" style="53" customWidth="1"/>
    <col min="5" max="5" width="16.7109375" style="53" customWidth="1"/>
    <col min="6" max="6" width="0.85546875" style="53" customWidth="1"/>
    <col min="7" max="7" width="0.7109375" style="53" customWidth="1"/>
    <col min="8" max="8" width="1.28515625" style="53" customWidth="1"/>
    <col min="9" max="16384" width="11.42578125" style="53"/>
  </cols>
  <sheetData>
    <row r="1" spans="1:8" ht="6.75" customHeight="1" thickBot="1" x14ac:dyDescent="0.25">
      <c r="A1" s="51"/>
      <c r="B1" s="51"/>
      <c r="C1" s="51"/>
      <c r="D1" s="51"/>
      <c r="E1" s="51"/>
      <c r="F1" s="51"/>
      <c r="G1" s="51"/>
      <c r="H1" s="51"/>
    </row>
    <row r="2" spans="1:8" ht="3.75" customHeight="1" x14ac:dyDescent="0.2">
      <c r="A2" s="54"/>
      <c r="B2" s="55"/>
      <c r="C2" s="55"/>
      <c r="D2" s="55"/>
      <c r="E2" s="55"/>
      <c r="F2" s="55"/>
      <c r="G2" s="57"/>
      <c r="H2" s="51"/>
    </row>
    <row r="3" spans="1:8" ht="3.75" customHeight="1" x14ac:dyDescent="0.2">
      <c r="A3" s="64"/>
      <c r="B3" s="59"/>
      <c r="C3" s="59"/>
      <c r="D3" s="59"/>
      <c r="E3" s="59"/>
      <c r="F3" s="59"/>
      <c r="G3" s="63"/>
      <c r="H3" s="51"/>
    </row>
    <row r="4" spans="1:8" x14ac:dyDescent="0.2">
      <c r="A4" s="64"/>
      <c r="B4" s="59"/>
      <c r="C4" s="59"/>
      <c r="D4" s="69"/>
      <c r="E4" s="62" t="s">
        <v>47</v>
      </c>
      <c r="F4" s="69"/>
      <c r="G4" s="63"/>
      <c r="H4" s="51"/>
    </row>
    <row r="5" spans="1:8" ht="7.5" customHeight="1" x14ac:dyDescent="0.2">
      <c r="A5" s="66"/>
      <c r="B5" s="67"/>
      <c r="C5" s="67"/>
      <c r="D5" s="59"/>
      <c r="E5" s="59"/>
      <c r="F5" s="59"/>
      <c r="G5" s="63"/>
      <c r="H5" s="51"/>
    </row>
    <row r="6" spans="1:8" ht="15" customHeight="1" x14ac:dyDescent="0.2">
      <c r="A6" s="68" t="s">
        <v>35</v>
      </c>
      <c r="B6" s="59" t="s">
        <v>36</v>
      </c>
      <c r="C6" s="59"/>
      <c r="D6" s="59"/>
      <c r="E6" s="88" t="s">
        <v>48</v>
      </c>
      <c r="F6" s="73"/>
      <c r="G6" s="63"/>
      <c r="H6" s="51"/>
    </row>
    <row r="7" spans="1:8" ht="3" customHeight="1" x14ac:dyDescent="0.2">
      <c r="A7" s="68"/>
      <c r="B7" s="59"/>
      <c r="C7" s="59"/>
      <c r="D7" s="59"/>
      <c r="E7" s="73"/>
      <c r="F7" s="73"/>
      <c r="G7" s="63"/>
      <c r="H7" s="51"/>
    </row>
    <row r="8" spans="1:8" ht="25.5" hidden="1" customHeight="1" outlineLevel="1" x14ac:dyDescent="0.2">
      <c r="A8" s="95"/>
      <c r="B8" s="183" t="s">
        <v>19</v>
      </c>
      <c r="C8" s="183"/>
      <c r="D8" s="59"/>
      <c r="E8" s="88" t="s">
        <v>48</v>
      </c>
      <c r="F8" s="73"/>
      <c r="G8" s="63"/>
      <c r="H8" s="51"/>
    </row>
    <row r="9" spans="1:8" ht="3" hidden="1" customHeight="1" outlineLevel="1" x14ac:dyDescent="0.2">
      <c r="A9" s="68"/>
      <c r="B9" s="59"/>
      <c r="C9" s="59"/>
      <c r="D9" s="59"/>
      <c r="E9" s="73"/>
      <c r="F9" s="73"/>
      <c r="G9" s="63"/>
      <c r="H9" s="51"/>
    </row>
    <row r="10" spans="1:8" ht="15" customHeight="1" collapsed="1" x14ac:dyDescent="0.2">
      <c r="A10" s="134" t="s">
        <v>37</v>
      </c>
      <c r="B10" s="59" t="s">
        <v>49</v>
      </c>
      <c r="C10" s="59"/>
      <c r="D10" s="59"/>
      <c r="E10" s="88" t="s">
        <v>50</v>
      </c>
      <c r="F10" s="73"/>
      <c r="G10" s="63"/>
      <c r="H10" s="51"/>
    </row>
    <row r="11" spans="1:8" ht="3" customHeight="1" x14ac:dyDescent="0.2">
      <c r="A11" s="68"/>
      <c r="B11" s="59"/>
      <c r="C11" s="59"/>
      <c r="D11" s="59"/>
      <c r="E11" s="73"/>
      <c r="F11" s="73"/>
      <c r="G11" s="63"/>
      <c r="H11" s="51"/>
    </row>
    <row r="12" spans="1:8" ht="15" customHeight="1" x14ac:dyDescent="0.2">
      <c r="A12" s="134" t="s">
        <v>39</v>
      </c>
      <c r="B12" s="59" t="s">
        <v>69</v>
      </c>
      <c r="C12" s="59"/>
      <c r="D12" s="59"/>
      <c r="E12" s="88" t="s">
        <v>48</v>
      </c>
      <c r="F12" s="73"/>
      <c r="G12" s="63"/>
      <c r="H12" s="51"/>
    </row>
    <row r="13" spans="1:8" ht="3" customHeight="1" x14ac:dyDescent="0.2">
      <c r="A13" s="68"/>
      <c r="B13" s="59"/>
      <c r="C13" s="59"/>
      <c r="D13" s="59"/>
      <c r="E13" s="73"/>
      <c r="F13" s="73"/>
      <c r="G13" s="63"/>
      <c r="H13" s="51"/>
    </row>
    <row r="14" spans="1:8" ht="15" customHeight="1" x14ac:dyDescent="0.2">
      <c r="A14" s="134" t="s">
        <v>38</v>
      </c>
      <c r="B14" s="59" t="s">
        <v>51</v>
      </c>
      <c r="C14" s="59"/>
      <c r="D14" s="59"/>
      <c r="E14" s="88" t="s">
        <v>50</v>
      </c>
      <c r="F14" s="73"/>
      <c r="G14" s="63"/>
      <c r="H14" s="51"/>
    </row>
    <row r="15" spans="1:8" ht="3" customHeight="1" x14ac:dyDescent="0.2">
      <c r="A15" s="68"/>
      <c r="B15" s="59"/>
      <c r="C15" s="59"/>
      <c r="D15" s="59"/>
      <c r="E15" s="73"/>
      <c r="F15" s="73"/>
      <c r="G15" s="63"/>
      <c r="H15" s="51"/>
    </row>
    <row r="16" spans="1:8" ht="15" customHeight="1" x14ac:dyDescent="0.2">
      <c r="A16" s="134" t="s">
        <v>41</v>
      </c>
      <c r="B16" s="193" t="s">
        <v>173</v>
      </c>
      <c r="C16" s="59"/>
      <c r="D16" s="59"/>
      <c r="E16" s="88" t="s">
        <v>50</v>
      </c>
      <c r="F16" s="73"/>
      <c r="G16" s="63"/>
      <c r="H16" s="51"/>
    </row>
    <row r="17" spans="1:8" ht="3" customHeight="1" x14ac:dyDescent="0.2">
      <c r="A17" s="68"/>
      <c r="B17" s="59"/>
      <c r="C17" s="59"/>
      <c r="D17" s="59"/>
      <c r="E17" s="73"/>
      <c r="F17" s="73"/>
      <c r="G17" s="63"/>
      <c r="H17" s="51"/>
    </row>
    <row r="18" spans="1:8" ht="15" customHeight="1" x14ac:dyDescent="0.2">
      <c r="A18" s="163" t="s">
        <v>44</v>
      </c>
      <c r="B18" s="53" t="s">
        <v>96</v>
      </c>
      <c r="C18" s="59"/>
      <c r="D18" s="59"/>
      <c r="E18" s="88" t="s">
        <v>50</v>
      </c>
      <c r="F18" s="73"/>
      <c r="G18" s="63"/>
      <c r="H18" s="51"/>
    </row>
    <row r="19" spans="1:8" ht="3" customHeight="1" x14ac:dyDescent="0.2">
      <c r="A19" s="68"/>
      <c r="B19" s="59"/>
      <c r="C19" s="59"/>
      <c r="D19" s="59"/>
      <c r="E19" s="73"/>
      <c r="F19" s="73"/>
      <c r="G19" s="63"/>
      <c r="H19" s="51"/>
    </row>
    <row r="20" spans="1:8" ht="15" customHeight="1" x14ac:dyDescent="0.2">
      <c r="A20" s="163" t="s">
        <v>52</v>
      </c>
      <c r="B20" s="53" t="s">
        <v>70</v>
      </c>
      <c r="C20" s="59"/>
      <c r="D20" s="59"/>
      <c r="E20" s="88" t="s">
        <v>58</v>
      </c>
      <c r="F20" s="73"/>
      <c r="G20" s="63"/>
      <c r="H20" s="51"/>
    </row>
    <row r="21" spans="1:8" ht="3" customHeight="1" x14ac:dyDescent="0.2">
      <c r="A21" s="68"/>
      <c r="B21" s="59"/>
      <c r="C21" s="59"/>
      <c r="D21" s="59"/>
      <c r="E21" s="73"/>
      <c r="F21" s="73"/>
      <c r="G21" s="63"/>
      <c r="H21" s="51"/>
    </row>
    <row r="22" spans="1:8" ht="15" customHeight="1" x14ac:dyDescent="0.2">
      <c r="A22" s="163" t="s">
        <v>55</v>
      </c>
      <c r="B22" s="59" t="s">
        <v>53</v>
      </c>
      <c r="C22" s="59"/>
      <c r="D22" s="59"/>
      <c r="E22" s="89"/>
      <c r="F22" s="73"/>
      <c r="G22" s="63"/>
      <c r="H22" s="51"/>
    </row>
    <row r="23" spans="1:8" ht="3" customHeight="1" x14ac:dyDescent="0.2">
      <c r="A23" s="68"/>
      <c r="B23" s="59"/>
      <c r="C23" s="59"/>
      <c r="D23" s="59"/>
      <c r="E23" s="73"/>
      <c r="F23" s="73"/>
      <c r="G23" s="63"/>
      <c r="H23" s="51"/>
    </row>
    <row r="24" spans="1:8" ht="15" customHeight="1" x14ac:dyDescent="0.2">
      <c r="A24" s="68"/>
      <c r="B24" s="59"/>
      <c r="C24" s="156" t="s">
        <v>145</v>
      </c>
      <c r="D24" s="59"/>
      <c r="E24" s="88" t="s">
        <v>54</v>
      </c>
      <c r="F24" s="73"/>
      <c r="G24" s="63"/>
      <c r="H24" s="51"/>
    </row>
    <row r="25" spans="1:8" ht="15" customHeight="1" x14ac:dyDescent="0.2">
      <c r="A25" s="68"/>
      <c r="B25" s="59"/>
      <c r="C25" s="156" t="s">
        <v>98</v>
      </c>
      <c r="D25" s="59"/>
      <c r="E25" s="88" t="s">
        <v>54</v>
      </c>
      <c r="F25" s="73"/>
      <c r="G25" s="63"/>
      <c r="H25" s="51"/>
    </row>
    <row r="26" spans="1:8" ht="3" customHeight="1" x14ac:dyDescent="0.2">
      <c r="A26" s="68"/>
      <c r="B26" s="59"/>
      <c r="C26" s="59"/>
      <c r="D26" s="59"/>
      <c r="E26" s="73"/>
      <c r="F26" s="73"/>
      <c r="G26" s="63"/>
      <c r="H26" s="51"/>
    </row>
    <row r="27" spans="1:8" ht="15" customHeight="1" x14ac:dyDescent="0.2">
      <c r="A27" s="163" t="s">
        <v>56</v>
      </c>
      <c r="B27" s="59" t="s">
        <v>57</v>
      </c>
      <c r="C27" s="59"/>
      <c r="D27" s="59"/>
      <c r="E27" s="88" t="s">
        <v>58</v>
      </c>
      <c r="F27" s="73"/>
      <c r="G27" s="63"/>
      <c r="H27" s="51"/>
    </row>
    <row r="28" spans="1:8" ht="3" customHeight="1" x14ac:dyDescent="0.2">
      <c r="A28" s="68"/>
      <c r="B28" s="59"/>
      <c r="C28" s="59"/>
      <c r="D28" s="59"/>
      <c r="E28" s="73"/>
      <c r="F28" s="73"/>
      <c r="G28" s="63"/>
      <c r="H28" s="51"/>
    </row>
    <row r="29" spans="1:8" ht="15" customHeight="1" x14ac:dyDescent="0.2">
      <c r="A29" s="163" t="s">
        <v>59</v>
      </c>
      <c r="B29" s="59" t="s">
        <v>71</v>
      </c>
      <c r="C29" s="59"/>
      <c r="D29" s="59"/>
      <c r="E29" s="88" t="s">
        <v>48</v>
      </c>
      <c r="F29" s="73"/>
      <c r="G29" s="63"/>
      <c r="H29" s="51"/>
    </row>
    <row r="30" spans="1:8" ht="3" customHeight="1" x14ac:dyDescent="0.2">
      <c r="A30" s="68"/>
      <c r="B30" s="59"/>
      <c r="C30" s="59"/>
      <c r="D30" s="59"/>
      <c r="E30" s="73"/>
      <c r="F30" s="73"/>
      <c r="G30" s="63"/>
      <c r="H30" s="51"/>
    </row>
    <row r="31" spans="1:8" ht="15" customHeight="1" x14ac:dyDescent="0.2">
      <c r="A31" s="163" t="s">
        <v>63</v>
      </c>
      <c r="B31" s="53" t="s">
        <v>43</v>
      </c>
      <c r="C31" s="59"/>
      <c r="D31" s="59"/>
      <c r="E31" s="88" t="s">
        <v>50</v>
      </c>
      <c r="F31" s="73"/>
      <c r="G31" s="63"/>
      <c r="H31" s="51"/>
    </row>
    <row r="32" spans="1:8" ht="3" customHeight="1" x14ac:dyDescent="0.2">
      <c r="A32" s="68"/>
      <c r="B32" s="59"/>
      <c r="C32" s="59"/>
      <c r="D32" s="59"/>
      <c r="E32" s="73"/>
      <c r="F32" s="73"/>
      <c r="G32" s="63"/>
      <c r="H32" s="51"/>
    </row>
    <row r="33" spans="1:8" ht="15" customHeight="1" x14ac:dyDescent="0.2">
      <c r="A33" s="163" t="s">
        <v>65</v>
      </c>
      <c r="B33" s="59" t="s">
        <v>60</v>
      </c>
      <c r="C33" s="59"/>
      <c r="D33" s="59"/>
      <c r="E33" s="89"/>
      <c r="F33" s="73"/>
      <c r="G33" s="63"/>
      <c r="H33" s="51"/>
    </row>
    <row r="34" spans="1:8" ht="3" customHeight="1" x14ac:dyDescent="0.2">
      <c r="A34" s="68"/>
      <c r="B34" s="59"/>
      <c r="C34" s="59"/>
      <c r="D34" s="59"/>
      <c r="E34" s="73"/>
      <c r="F34" s="73"/>
      <c r="G34" s="63"/>
      <c r="H34" s="51"/>
    </row>
    <row r="35" spans="1:8" ht="15" customHeight="1" x14ac:dyDescent="0.2">
      <c r="A35" s="68"/>
      <c r="B35" s="59"/>
      <c r="C35" s="59" t="s">
        <v>61</v>
      </c>
      <c r="D35" s="59"/>
      <c r="E35" s="88" t="s">
        <v>50</v>
      </c>
      <c r="F35" s="73"/>
      <c r="G35" s="63"/>
      <c r="H35" s="51"/>
    </row>
    <row r="36" spans="1:8" ht="15" customHeight="1" x14ac:dyDescent="0.2">
      <c r="A36" s="68"/>
      <c r="B36" s="59"/>
      <c r="C36" s="59" t="s">
        <v>62</v>
      </c>
      <c r="D36" s="59"/>
      <c r="E36" s="88" t="s">
        <v>58</v>
      </c>
      <c r="F36" s="73"/>
      <c r="G36" s="63"/>
      <c r="H36" s="51"/>
    </row>
    <row r="37" spans="1:8" ht="3" customHeight="1" x14ac:dyDescent="0.2">
      <c r="A37" s="68"/>
      <c r="B37" s="59"/>
      <c r="C37" s="59"/>
      <c r="D37" s="59"/>
      <c r="E37" s="73"/>
      <c r="F37" s="73"/>
      <c r="G37" s="63"/>
      <c r="H37" s="51"/>
    </row>
    <row r="38" spans="1:8" ht="15" customHeight="1" x14ac:dyDescent="0.2">
      <c r="A38" s="163" t="s">
        <v>75</v>
      </c>
      <c r="B38" s="53" t="s">
        <v>72</v>
      </c>
      <c r="C38" s="59"/>
      <c r="D38" s="59"/>
      <c r="E38" s="88" t="s">
        <v>50</v>
      </c>
      <c r="F38" s="73"/>
      <c r="G38" s="63"/>
      <c r="H38" s="51"/>
    </row>
    <row r="39" spans="1:8" ht="3" customHeight="1" x14ac:dyDescent="0.2">
      <c r="A39" s="68"/>
      <c r="B39" s="59"/>
      <c r="C39" s="59"/>
      <c r="D39" s="59"/>
      <c r="E39" s="73"/>
      <c r="F39" s="73"/>
      <c r="G39" s="63"/>
      <c r="H39" s="51"/>
    </row>
    <row r="40" spans="1:8" ht="15" customHeight="1" x14ac:dyDescent="0.2">
      <c r="A40" s="163" t="s">
        <v>76</v>
      </c>
      <c r="B40" s="53" t="s">
        <v>73</v>
      </c>
      <c r="C40" s="59"/>
      <c r="D40" s="59"/>
      <c r="E40" s="88" t="s">
        <v>54</v>
      </c>
      <c r="F40" s="73"/>
      <c r="G40" s="63"/>
      <c r="H40" s="51"/>
    </row>
    <row r="41" spans="1:8" ht="3" customHeight="1" x14ac:dyDescent="0.2">
      <c r="A41" s="68"/>
      <c r="B41" s="59"/>
      <c r="C41" s="59"/>
      <c r="D41" s="59"/>
      <c r="E41" s="73"/>
      <c r="F41" s="73"/>
      <c r="G41" s="63"/>
      <c r="H41" s="51"/>
    </row>
    <row r="42" spans="1:8" ht="15" customHeight="1" x14ac:dyDescent="0.2">
      <c r="A42" s="163" t="s">
        <v>77</v>
      </c>
      <c r="B42" s="59" t="s">
        <v>64</v>
      </c>
      <c r="C42" s="59"/>
      <c r="D42" s="59"/>
      <c r="E42" s="88" t="s">
        <v>48</v>
      </c>
      <c r="F42" s="73"/>
      <c r="G42" s="63"/>
      <c r="H42" s="51"/>
    </row>
    <row r="43" spans="1:8" ht="3" customHeight="1" x14ac:dyDescent="0.2">
      <c r="A43" s="68"/>
      <c r="B43" s="59"/>
      <c r="C43" s="59"/>
      <c r="D43" s="59"/>
      <c r="E43" s="73"/>
      <c r="F43" s="73"/>
      <c r="G43" s="63"/>
      <c r="H43" s="51"/>
    </row>
    <row r="44" spans="1:8" ht="15" customHeight="1" x14ac:dyDescent="0.2">
      <c r="A44" s="163" t="s">
        <v>78</v>
      </c>
      <c r="B44" s="53" t="s">
        <v>74</v>
      </c>
      <c r="C44" s="59"/>
      <c r="D44" s="59"/>
      <c r="E44" s="88" t="s">
        <v>54</v>
      </c>
      <c r="F44" s="73"/>
      <c r="G44" s="63"/>
      <c r="H44" s="51"/>
    </row>
    <row r="45" spans="1:8" ht="3" customHeight="1" x14ac:dyDescent="0.2">
      <c r="A45" s="68"/>
      <c r="B45" s="59"/>
      <c r="C45" s="59"/>
      <c r="D45" s="59"/>
      <c r="E45" s="73"/>
      <c r="F45" s="73"/>
      <c r="G45" s="63"/>
      <c r="H45" s="51"/>
    </row>
    <row r="46" spans="1:8" ht="39" customHeight="1" x14ac:dyDescent="0.2">
      <c r="A46" s="164" t="s">
        <v>113</v>
      </c>
      <c r="B46" s="184" t="s">
        <v>101</v>
      </c>
      <c r="C46" s="185"/>
      <c r="D46" s="59"/>
      <c r="E46" s="88" t="s">
        <v>48</v>
      </c>
      <c r="F46" s="73"/>
      <c r="G46" s="63"/>
      <c r="H46" s="51"/>
    </row>
    <row r="47" spans="1:8" ht="3" customHeight="1" x14ac:dyDescent="0.2">
      <c r="A47" s="64"/>
      <c r="B47" s="59"/>
      <c r="C47" s="59"/>
      <c r="D47" s="59"/>
      <c r="E47" s="73"/>
      <c r="F47" s="73"/>
      <c r="G47" s="63"/>
      <c r="H47" s="51"/>
    </row>
    <row r="48" spans="1:8" ht="3" hidden="1" customHeight="1" x14ac:dyDescent="0.2">
      <c r="A48" s="64"/>
      <c r="B48" s="59"/>
      <c r="C48" s="59"/>
      <c r="D48" s="59"/>
      <c r="E48" s="90"/>
      <c r="F48" s="73"/>
      <c r="G48" s="63"/>
      <c r="H48" s="51"/>
    </row>
    <row r="49" spans="1:8" ht="4.5" customHeight="1" thickBot="1" x14ac:dyDescent="0.25">
      <c r="A49" s="79"/>
      <c r="B49" s="80"/>
      <c r="C49" s="80"/>
      <c r="D49" s="80"/>
      <c r="E49" s="81"/>
      <c r="F49" s="81"/>
      <c r="G49" s="83"/>
      <c r="H49" s="51"/>
    </row>
    <row r="50" spans="1:8" ht="5.25" customHeight="1" x14ac:dyDescent="0.2">
      <c r="A50" s="51"/>
      <c r="B50" s="51"/>
      <c r="C50" s="51"/>
      <c r="D50" s="51"/>
      <c r="E50" s="51"/>
      <c r="F50" s="51"/>
      <c r="G50" s="51"/>
      <c r="H50" s="51"/>
    </row>
  </sheetData>
  <mergeCells count="2">
    <mergeCell ref="B8:C8"/>
    <mergeCell ref="B46:C46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N27"/>
  <sheetViews>
    <sheetView workbookViewId="0">
      <selection activeCell="F30" sqref="F30"/>
    </sheetView>
  </sheetViews>
  <sheetFormatPr baseColWidth="10" defaultColWidth="11.42578125" defaultRowHeight="12.75" outlineLevelRow="1" outlineLevelCol="1" x14ac:dyDescent="0.2"/>
  <cols>
    <col min="1" max="1" width="2.7109375" style="53" customWidth="1"/>
    <col min="2" max="2" width="25.7109375" style="53" customWidth="1"/>
    <col min="3" max="3" width="0.85546875" style="53" customWidth="1"/>
    <col min="4" max="4" width="16.7109375" style="53" hidden="1" customWidth="1" outlineLevel="1"/>
    <col min="5" max="5" width="3.7109375" style="53" hidden="1" customWidth="1" outlineLevel="1"/>
    <col min="6" max="6" width="16.7109375" style="53" customWidth="1" collapsed="1"/>
    <col min="7" max="7" width="2.7109375" style="53" customWidth="1"/>
    <col min="8" max="8" width="16.7109375" style="53" customWidth="1"/>
    <col min="9" max="9" width="2.7109375" style="53" customWidth="1"/>
    <col min="10" max="10" width="16.7109375" style="53" customWidth="1"/>
    <col min="11" max="11" width="3.7109375" style="53" hidden="1" customWidth="1" outlineLevel="1"/>
    <col min="12" max="12" width="16.7109375" style="53" hidden="1" customWidth="1" outlineLevel="1"/>
    <col min="13" max="13" width="0.7109375" style="53" customWidth="1" collapsed="1"/>
    <col min="14" max="14" width="1.140625" style="53" customWidth="1"/>
    <col min="15" max="16384" width="11.42578125" style="53"/>
  </cols>
  <sheetData>
    <row r="1" spans="1:14" ht="9" customHeight="1" thickBo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3.75" customHeight="1" x14ac:dyDescent="0.2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7"/>
      <c r="N2" s="51"/>
    </row>
    <row r="3" spans="1:14" ht="75.75" customHeight="1" x14ac:dyDescent="0.2">
      <c r="A3" s="64" t="s">
        <v>66</v>
      </c>
      <c r="B3" s="59"/>
      <c r="C3" s="51"/>
      <c r="D3" s="91"/>
      <c r="E3" s="51"/>
      <c r="F3" s="165" t="s">
        <v>156</v>
      </c>
      <c r="G3" s="51"/>
      <c r="H3" s="165" t="s">
        <v>157</v>
      </c>
      <c r="I3" s="51"/>
      <c r="J3" s="165" t="s">
        <v>158</v>
      </c>
      <c r="K3" s="51"/>
      <c r="L3" s="62"/>
      <c r="M3" s="63"/>
      <c r="N3" s="51"/>
    </row>
    <row r="4" spans="1:14" ht="2.25" customHeight="1" x14ac:dyDescent="0.2">
      <c r="A4" s="64"/>
      <c r="B4" s="59"/>
      <c r="C4" s="51"/>
      <c r="D4" s="92"/>
      <c r="E4" s="51"/>
      <c r="F4" s="92"/>
      <c r="G4" s="51"/>
      <c r="H4" s="92"/>
      <c r="I4" s="51"/>
      <c r="J4" s="92"/>
      <c r="K4" s="51"/>
      <c r="L4" s="92"/>
      <c r="M4" s="63"/>
      <c r="N4" s="51"/>
    </row>
    <row r="5" spans="1:14" x14ac:dyDescent="0.2">
      <c r="A5" s="66"/>
      <c r="B5" s="67"/>
      <c r="C5" s="59"/>
      <c r="D5" s="59"/>
      <c r="E5" s="59"/>
      <c r="F5" s="59"/>
      <c r="G5" s="59"/>
      <c r="H5" s="59"/>
      <c r="I5" s="59"/>
      <c r="J5" s="59"/>
      <c r="K5" s="59"/>
      <c r="L5" s="59"/>
      <c r="M5" s="63"/>
      <c r="N5" s="51"/>
    </row>
    <row r="6" spans="1:14" ht="15" customHeight="1" x14ac:dyDescent="0.2">
      <c r="A6" s="64" t="s">
        <v>58</v>
      </c>
      <c r="B6" s="59"/>
      <c r="C6" s="59"/>
      <c r="D6" s="93"/>
      <c r="E6" s="72"/>
      <c r="F6" s="168">
        <v>1</v>
      </c>
      <c r="G6" s="72"/>
      <c r="H6" s="168">
        <v>0.995</v>
      </c>
      <c r="I6" s="72"/>
      <c r="J6" s="169" t="s">
        <v>165</v>
      </c>
      <c r="K6" s="72"/>
      <c r="L6" s="71"/>
      <c r="M6" s="63"/>
      <c r="N6" s="51"/>
    </row>
    <row r="7" spans="1:14" ht="3" customHeight="1" x14ac:dyDescent="0.2">
      <c r="A7" s="64"/>
      <c r="B7" s="59"/>
      <c r="C7" s="59"/>
      <c r="D7" s="70"/>
      <c r="E7" s="70"/>
      <c r="F7" s="170"/>
      <c r="G7" s="170"/>
      <c r="H7" s="170"/>
      <c r="I7" s="170"/>
      <c r="J7" s="170"/>
      <c r="K7" s="70"/>
      <c r="L7" s="70"/>
      <c r="M7" s="63"/>
      <c r="N7" s="51"/>
    </row>
    <row r="8" spans="1:14" ht="15" customHeight="1" x14ac:dyDescent="0.2">
      <c r="A8" s="167" t="s">
        <v>163</v>
      </c>
      <c r="B8" s="59"/>
      <c r="C8" s="59"/>
      <c r="D8" s="93"/>
      <c r="E8" s="72"/>
      <c r="F8" s="168">
        <v>0.95599999999999996</v>
      </c>
      <c r="G8" s="72"/>
      <c r="H8" s="168">
        <v>0.95599999999999996</v>
      </c>
      <c r="I8" s="170"/>
      <c r="J8" s="169" t="s">
        <v>165</v>
      </c>
      <c r="K8" s="70"/>
      <c r="L8" s="71"/>
      <c r="M8" s="63"/>
      <c r="N8" s="51"/>
    </row>
    <row r="9" spans="1:14" ht="3" customHeight="1" x14ac:dyDescent="0.2">
      <c r="A9" s="64"/>
      <c r="B9" s="59"/>
      <c r="C9" s="59"/>
      <c r="D9" s="70"/>
      <c r="E9" s="70"/>
      <c r="F9" s="170"/>
      <c r="G9" s="170"/>
      <c r="H9" s="170"/>
      <c r="I9" s="170"/>
      <c r="J9" s="170"/>
      <c r="K9" s="70"/>
      <c r="L9" s="70"/>
      <c r="M9" s="63"/>
      <c r="N9" s="51"/>
    </row>
    <row r="10" spans="1:14" ht="15" customHeight="1" x14ac:dyDescent="0.2">
      <c r="A10" s="64" t="s">
        <v>67</v>
      </c>
      <c r="B10" s="59"/>
      <c r="C10" s="59"/>
      <c r="D10" s="93"/>
      <c r="E10" s="72"/>
      <c r="F10" s="168">
        <v>0.99399999999999999</v>
      </c>
      <c r="G10" s="72"/>
      <c r="H10" s="168">
        <v>0.99399999999999999</v>
      </c>
      <c r="I10" s="72"/>
      <c r="J10" s="169" t="s">
        <v>165</v>
      </c>
      <c r="K10" s="72"/>
      <c r="L10" s="71"/>
      <c r="M10" s="63"/>
      <c r="N10" s="51"/>
    </row>
    <row r="11" spans="1:14" ht="3" customHeight="1" x14ac:dyDescent="0.2">
      <c r="A11" s="64"/>
      <c r="B11" s="59"/>
      <c r="C11" s="59"/>
      <c r="D11" s="70"/>
      <c r="E11" s="70"/>
      <c r="F11" s="170"/>
      <c r="G11" s="170"/>
      <c r="H11" s="170"/>
      <c r="I11" s="170"/>
      <c r="J11" s="170"/>
      <c r="K11" s="70"/>
      <c r="L11" s="70"/>
      <c r="M11" s="63"/>
      <c r="N11" s="51"/>
    </row>
    <row r="12" spans="1:14" ht="27.75" customHeight="1" x14ac:dyDescent="0.2">
      <c r="A12" s="167" t="s">
        <v>159</v>
      </c>
      <c r="B12" s="59"/>
      <c r="C12" s="59"/>
      <c r="D12" s="71"/>
      <c r="E12" s="72"/>
      <c r="F12" s="168">
        <v>0.97499999999999998</v>
      </c>
      <c r="G12" s="72"/>
      <c r="H12" s="168">
        <v>0.97499999999999998</v>
      </c>
      <c r="I12" s="170"/>
      <c r="J12" s="171" t="s">
        <v>164</v>
      </c>
      <c r="K12" s="70"/>
      <c r="L12" s="71"/>
      <c r="M12" s="63"/>
      <c r="N12" s="51"/>
    </row>
    <row r="13" spans="1:14" ht="3" customHeight="1" x14ac:dyDescent="0.2">
      <c r="A13" s="64"/>
      <c r="B13" s="59"/>
      <c r="C13" s="59"/>
      <c r="D13" s="70"/>
      <c r="E13" s="70"/>
      <c r="F13" s="170"/>
      <c r="G13" s="170"/>
      <c r="H13" s="170"/>
      <c r="I13" s="170"/>
      <c r="J13" s="170"/>
      <c r="K13" s="70"/>
      <c r="L13" s="70"/>
      <c r="M13" s="63"/>
      <c r="N13" s="51"/>
    </row>
    <row r="14" spans="1:14" ht="33.75" customHeight="1" x14ac:dyDescent="0.2">
      <c r="A14" s="167" t="s">
        <v>160</v>
      </c>
      <c r="B14" s="59"/>
      <c r="C14" s="59"/>
      <c r="D14" s="70"/>
      <c r="E14" s="70"/>
      <c r="F14" s="168">
        <v>0.96499999999999997</v>
      </c>
      <c r="G14" s="170"/>
      <c r="H14" s="168" t="s">
        <v>162</v>
      </c>
      <c r="I14" s="170"/>
      <c r="J14" s="171" t="s">
        <v>164</v>
      </c>
      <c r="K14" s="70"/>
      <c r="L14" s="70"/>
      <c r="M14" s="63"/>
      <c r="N14" s="51"/>
    </row>
    <row r="15" spans="1:14" ht="4.5" customHeight="1" x14ac:dyDescent="0.2">
      <c r="A15" s="64"/>
      <c r="B15" s="59"/>
      <c r="C15" s="59"/>
      <c r="D15" s="70"/>
      <c r="E15" s="70"/>
      <c r="F15" s="170"/>
      <c r="G15" s="170"/>
      <c r="H15" s="170"/>
      <c r="I15" s="170"/>
      <c r="J15" s="170"/>
      <c r="K15" s="70"/>
      <c r="L15" s="70"/>
      <c r="M15" s="63"/>
      <c r="N15" s="51"/>
    </row>
    <row r="16" spans="1:14" ht="27" customHeight="1" x14ac:dyDescent="0.2">
      <c r="A16" s="167" t="s">
        <v>161</v>
      </c>
      <c r="B16" s="59"/>
      <c r="C16" s="59"/>
      <c r="D16" s="71"/>
      <c r="E16" s="72"/>
      <c r="F16" s="168">
        <v>0.997</v>
      </c>
      <c r="G16" s="72"/>
      <c r="H16" s="172">
        <v>0.997</v>
      </c>
      <c r="I16" s="72"/>
      <c r="J16" s="171" t="s">
        <v>164</v>
      </c>
      <c r="K16" s="70"/>
      <c r="L16" s="71"/>
      <c r="M16" s="63"/>
      <c r="N16" s="51"/>
    </row>
    <row r="17" spans="1:14" ht="3" customHeight="1" x14ac:dyDescent="0.2">
      <c r="A17" s="64"/>
      <c r="B17" s="59"/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63"/>
      <c r="N17" s="51"/>
    </row>
    <row r="18" spans="1:14" ht="3" customHeight="1" x14ac:dyDescent="0.2">
      <c r="A18" s="64"/>
      <c r="B18" s="59"/>
      <c r="C18" s="59"/>
      <c r="D18" s="70"/>
      <c r="E18" s="70"/>
      <c r="F18" s="70"/>
      <c r="G18" s="70"/>
      <c r="H18" s="70"/>
      <c r="I18" s="70"/>
      <c r="J18" s="70"/>
      <c r="K18" s="70"/>
      <c r="L18" s="70"/>
      <c r="M18" s="63"/>
      <c r="N18" s="51"/>
    </row>
    <row r="19" spans="1:14" ht="15" hidden="1" customHeight="1" outlineLevel="1" x14ac:dyDescent="0.2">
      <c r="A19" s="64"/>
      <c r="B19" s="59"/>
      <c r="C19" s="59"/>
      <c r="D19" s="71"/>
      <c r="E19" s="70"/>
      <c r="F19" s="71"/>
      <c r="G19" s="70"/>
      <c r="H19" s="71"/>
      <c r="I19" s="70"/>
      <c r="J19" s="71"/>
      <c r="K19" s="70"/>
      <c r="L19" s="71"/>
      <c r="M19" s="63"/>
      <c r="N19" s="51"/>
    </row>
    <row r="20" spans="1:14" ht="4.5" hidden="1" customHeight="1" outlineLevel="1" x14ac:dyDescent="0.2">
      <c r="A20" s="64" t="s">
        <v>68</v>
      </c>
      <c r="B20" s="59"/>
      <c r="C20" s="59"/>
      <c r="D20" s="77"/>
      <c r="E20" s="70"/>
      <c r="F20" s="77"/>
      <c r="G20" s="70"/>
      <c r="H20" s="77"/>
      <c r="I20" s="70"/>
      <c r="J20" s="77"/>
      <c r="K20" s="70"/>
      <c r="L20" s="77"/>
      <c r="M20" s="63"/>
      <c r="N20" s="51"/>
    </row>
    <row r="21" spans="1:14" ht="15" hidden="1" customHeight="1" outlineLevel="1" x14ac:dyDescent="0.2">
      <c r="A21" s="66"/>
      <c r="B21" s="59"/>
      <c r="C21" s="59"/>
      <c r="D21" s="78"/>
      <c r="E21" s="70"/>
      <c r="F21" s="78"/>
      <c r="G21" s="70"/>
      <c r="H21" s="78"/>
      <c r="I21" s="70"/>
      <c r="J21" s="78"/>
      <c r="K21" s="70"/>
      <c r="L21" s="78">
        <f>SUM(L6:L20)</f>
        <v>0</v>
      </c>
      <c r="M21" s="63"/>
      <c r="N21" s="51"/>
    </row>
    <row r="22" spans="1:14" ht="4.5" customHeight="1" collapsed="1" thickBot="1" x14ac:dyDescent="0.25">
      <c r="A22" s="79"/>
      <c r="B22" s="80"/>
      <c r="C22" s="80"/>
      <c r="D22" s="81"/>
      <c r="E22" s="80"/>
      <c r="F22" s="81"/>
      <c r="G22" s="80"/>
      <c r="H22" s="81"/>
      <c r="I22" s="80"/>
      <c r="J22" s="81"/>
      <c r="K22" s="80"/>
      <c r="L22" s="81"/>
      <c r="M22" s="83"/>
      <c r="N22" s="51"/>
    </row>
    <row r="23" spans="1:14" ht="5.25" customHeight="1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5" spans="1:14" ht="15" x14ac:dyDescent="0.25">
      <c r="A25" s="166" t="s">
        <v>166</v>
      </c>
      <c r="F25" s="94"/>
    </row>
    <row r="26" spans="1:14" ht="15" x14ac:dyDescent="0.25">
      <c r="A26" s="166" t="s">
        <v>167</v>
      </c>
    </row>
    <row r="27" spans="1:14" ht="15" x14ac:dyDescent="0.2">
      <c r="A27" s="173" t="s">
        <v>168</v>
      </c>
    </row>
  </sheetData>
  <pageMargins left="0.70866141732283472" right="0.70866141732283472" top="0.39370078740157483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E20"/>
  <sheetViews>
    <sheetView zoomScale="90" zoomScaleNormal="90" workbookViewId="0">
      <selection activeCell="G45" sqref="G45"/>
    </sheetView>
  </sheetViews>
  <sheetFormatPr baseColWidth="10" defaultColWidth="11.42578125" defaultRowHeight="12.75" x14ac:dyDescent="0.2"/>
  <cols>
    <col min="1" max="1" width="23.140625" style="2" customWidth="1"/>
    <col min="2" max="2" width="0.85546875" style="2" customWidth="1"/>
    <col min="3" max="3" width="16.7109375" style="2" customWidth="1"/>
    <col min="4" max="4" width="0.85546875" style="2" customWidth="1"/>
    <col min="5" max="5" width="16.7109375" style="2" customWidth="1"/>
    <col min="6" max="6" width="0.85546875" style="2" customWidth="1"/>
    <col min="7" max="7" width="16.7109375" style="2" customWidth="1"/>
    <col min="8" max="8" width="0.85546875" style="2" customWidth="1"/>
    <col min="9" max="9" width="10.5703125" style="2" customWidth="1"/>
    <col min="10" max="11" width="0.85546875" style="2" customWidth="1"/>
    <col min="12" max="12" width="0.5703125" style="2" customWidth="1"/>
    <col min="13" max="13" width="16.7109375" style="2" customWidth="1"/>
    <col min="14" max="15" width="0.85546875" style="2" customWidth="1"/>
    <col min="16" max="16" width="16.7109375" style="2" customWidth="1"/>
    <col min="17" max="17" width="0.85546875" style="2" customWidth="1"/>
    <col min="18" max="18" width="10.5703125" style="2" customWidth="1"/>
    <col min="19" max="19" width="0.7109375" style="2" customWidth="1"/>
    <col min="20" max="20" width="1.140625" style="2" customWidth="1"/>
    <col min="21" max="16384" width="11.42578125" style="2"/>
  </cols>
  <sheetData>
    <row r="1" spans="1:5" ht="9" customHeight="1" thickBot="1" x14ac:dyDescent="0.25">
      <c r="A1" s="1"/>
      <c r="B1" s="1"/>
      <c r="C1" s="1"/>
      <c r="D1" s="1"/>
      <c r="E1" s="1"/>
    </row>
    <row r="2" spans="1:5" ht="3.75" customHeight="1" x14ac:dyDescent="0.2">
      <c r="A2" s="3"/>
      <c r="B2" s="4"/>
      <c r="C2" s="4"/>
      <c r="D2" s="5"/>
      <c r="E2" s="1"/>
    </row>
    <row r="3" spans="1:5" ht="29.25" customHeight="1" x14ac:dyDescent="0.2">
      <c r="A3" s="6"/>
      <c r="B3" s="1"/>
      <c r="C3" s="18" t="s">
        <v>1</v>
      </c>
      <c r="D3" s="9"/>
      <c r="E3" s="1"/>
    </row>
    <row r="4" spans="1:5" ht="2.25" customHeight="1" x14ac:dyDescent="0.2">
      <c r="A4" s="6"/>
      <c r="B4" s="1"/>
      <c r="C4" s="19"/>
      <c r="D4" s="9"/>
      <c r="E4" s="1"/>
    </row>
    <row r="5" spans="1:5" ht="8.1" customHeight="1" x14ac:dyDescent="0.2">
      <c r="A5" s="6"/>
      <c r="B5" s="11"/>
      <c r="C5" s="19"/>
      <c r="D5" s="9"/>
      <c r="E5" s="1"/>
    </row>
    <row r="6" spans="1:5" x14ac:dyDescent="0.2">
      <c r="A6" s="6"/>
      <c r="B6" s="7"/>
      <c r="C6" s="8" t="s">
        <v>0</v>
      </c>
      <c r="D6" s="9"/>
      <c r="E6" s="1"/>
    </row>
    <row r="7" spans="1:5" x14ac:dyDescent="0.2">
      <c r="A7" s="10"/>
      <c r="B7" s="11"/>
      <c r="C7" s="11"/>
      <c r="D7" s="9"/>
      <c r="E7" s="1"/>
    </row>
    <row r="8" spans="1:5" ht="15" customHeight="1" x14ac:dyDescent="0.2">
      <c r="A8" s="6" t="s">
        <v>2</v>
      </c>
      <c r="B8" s="11"/>
      <c r="C8" s="36">
        <f>'Zahlungsart pro Unternehmen'!B21</f>
        <v>28754271.259999998</v>
      </c>
      <c r="D8" s="9"/>
      <c r="E8" s="1"/>
    </row>
    <row r="9" spans="1:5" ht="3" customHeight="1" x14ac:dyDescent="0.2">
      <c r="A9" s="6"/>
      <c r="B9" s="11"/>
      <c r="C9" s="34"/>
      <c r="D9" s="9"/>
      <c r="E9" s="1"/>
    </row>
    <row r="10" spans="1:5" ht="15" customHeight="1" x14ac:dyDescent="0.2">
      <c r="A10" s="105" t="s">
        <v>87</v>
      </c>
      <c r="B10" s="11"/>
      <c r="C10" s="36">
        <f>'Zahlungsart pro Unternehmen'!D21</f>
        <v>41907255.969999991</v>
      </c>
      <c r="D10" s="9"/>
      <c r="E10" s="1"/>
    </row>
    <row r="11" spans="1:5" ht="3" customHeight="1" x14ac:dyDescent="0.2">
      <c r="A11" s="6"/>
      <c r="B11" s="11"/>
      <c r="C11" s="34"/>
      <c r="D11" s="9"/>
      <c r="E11" s="1"/>
    </row>
    <row r="12" spans="1:5" ht="15" customHeight="1" x14ac:dyDescent="0.2">
      <c r="A12" s="6" t="s">
        <v>3</v>
      </c>
      <c r="B12" s="11"/>
      <c r="C12" s="36">
        <f>'Zahlungsart pro Unternehmen'!F21</f>
        <v>99297607.939999998</v>
      </c>
      <c r="D12" s="9"/>
      <c r="E12" s="1"/>
    </row>
    <row r="13" spans="1:5" ht="3" customHeight="1" x14ac:dyDescent="0.2">
      <c r="A13" s="6"/>
      <c r="B13" s="11"/>
      <c r="C13" s="34"/>
      <c r="D13" s="9"/>
      <c r="E13" s="1"/>
    </row>
    <row r="14" spans="1:5" ht="15" customHeight="1" x14ac:dyDescent="0.2">
      <c r="A14" s="105" t="s">
        <v>91</v>
      </c>
      <c r="B14" s="11"/>
      <c r="C14" s="36">
        <f>'Zahlungsart pro Unternehmen'!H21</f>
        <v>3447542.2</v>
      </c>
      <c r="D14" s="9"/>
      <c r="E14" s="1"/>
    </row>
    <row r="15" spans="1:5" ht="3" customHeight="1" x14ac:dyDescent="0.2">
      <c r="A15" s="6"/>
      <c r="B15" s="11"/>
      <c r="C15" s="34"/>
      <c r="D15" s="9"/>
      <c r="E15" s="1"/>
    </row>
    <row r="16" spans="1:5" ht="15" customHeight="1" x14ac:dyDescent="0.2">
      <c r="A16" s="105" t="s">
        <v>92</v>
      </c>
      <c r="B16" s="11"/>
      <c r="C16" s="36">
        <f>'Zahlungsart pro Unternehmen'!I21</f>
        <v>23230056.759999998</v>
      </c>
      <c r="D16" s="9"/>
      <c r="E16" s="1"/>
    </row>
    <row r="17" spans="1:5" ht="4.5" customHeight="1" x14ac:dyDescent="0.2">
      <c r="A17" s="6"/>
      <c r="B17" s="11"/>
      <c r="C17" s="39"/>
      <c r="D17" s="9"/>
      <c r="E17" s="1"/>
    </row>
    <row r="18" spans="1:5" ht="15" customHeight="1" x14ac:dyDescent="0.2">
      <c r="A18" s="6"/>
      <c r="B18" s="11"/>
      <c r="C18" s="37">
        <f>SUM(C8:C17)</f>
        <v>196636734.12999997</v>
      </c>
      <c r="D18" s="9"/>
      <c r="E18" s="1"/>
    </row>
    <row r="19" spans="1:5" ht="4.5" customHeight="1" thickBot="1" x14ac:dyDescent="0.25">
      <c r="A19" s="14"/>
      <c r="B19" s="15"/>
      <c r="C19" s="16"/>
      <c r="D19" s="17"/>
      <c r="E19" s="1"/>
    </row>
    <row r="20" spans="1:5" ht="5.25" customHeight="1" x14ac:dyDescent="0.2">
      <c r="A20" s="1"/>
      <c r="B20" s="1"/>
      <c r="C20" s="1"/>
      <c r="D20" s="1"/>
      <c r="E20" s="1"/>
    </row>
  </sheetData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W75"/>
  <sheetViews>
    <sheetView zoomScale="90" zoomScaleNormal="90" workbookViewId="0">
      <selection activeCell="F54" sqref="F54"/>
    </sheetView>
  </sheetViews>
  <sheetFormatPr baseColWidth="10" defaultColWidth="11.42578125" defaultRowHeight="12.75" outlineLevelRow="1" x14ac:dyDescent="0.2"/>
  <cols>
    <col min="1" max="1" width="2.85546875" style="2" customWidth="1"/>
    <col min="2" max="2" width="40.5703125" style="2" customWidth="1"/>
    <col min="3" max="3" width="0.85546875" style="2" customWidth="1"/>
    <col min="4" max="4" width="16.7109375" style="40" customWidth="1"/>
    <col min="5" max="5" width="0.7109375" style="2" customWidth="1"/>
    <col min="6" max="6" width="22.28515625" style="2" customWidth="1"/>
    <col min="7" max="7" width="1.85546875" style="40" customWidth="1"/>
    <col min="8" max="8" width="16.7109375" style="40" customWidth="1"/>
    <col min="9" max="9" width="0.85546875" style="40" customWidth="1"/>
    <col min="10" max="10" width="13.85546875" style="40" customWidth="1"/>
    <col min="11" max="11" width="0.85546875" style="2" customWidth="1"/>
    <col min="12" max="12" width="10.7109375" style="2" customWidth="1"/>
    <col min="13" max="14" width="0.85546875" style="2" customWidth="1"/>
    <col min="15" max="15" width="15.7109375" style="40" customWidth="1"/>
    <col min="16" max="17" width="0.85546875" style="40" customWidth="1"/>
    <col min="18" max="18" width="12.7109375" style="40" customWidth="1"/>
    <col min="19" max="19" width="0.85546875" style="2" customWidth="1"/>
    <col min="20" max="20" width="10.7109375" style="2" customWidth="1"/>
    <col min="21" max="21" width="0.7109375" style="2" customWidth="1"/>
    <col min="22" max="22" width="1.7109375" style="2" customWidth="1"/>
    <col min="23" max="16384" width="11.42578125" style="2"/>
  </cols>
  <sheetData>
    <row r="1" spans="1:18" ht="8.25" customHeight="1" thickBot="1" x14ac:dyDescent="0.25">
      <c r="A1" s="1"/>
      <c r="B1" s="1"/>
      <c r="C1" s="1"/>
      <c r="D1" s="29"/>
      <c r="E1" s="1"/>
      <c r="G1" s="2"/>
      <c r="H1" s="2"/>
      <c r="I1" s="2"/>
      <c r="J1" s="2"/>
      <c r="O1" s="2"/>
      <c r="P1" s="2"/>
      <c r="Q1" s="2"/>
      <c r="R1" s="2"/>
    </row>
    <row r="2" spans="1:18" ht="3.75" customHeight="1" x14ac:dyDescent="0.2">
      <c r="A2" s="3"/>
      <c r="B2" s="4"/>
      <c r="C2" s="4"/>
      <c r="D2" s="30"/>
      <c r="E2" s="5"/>
      <c r="G2" s="2"/>
      <c r="H2" s="2"/>
      <c r="I2" s="2"/>
      <c r="J2" s="2"/>
      <c r="O2" s="2"/>
      <c r="P2" s="2"/>
      <c r="Q2" s="2"/>
      <c r="R2" s="2"/>
    </row>
    <row r="3" spans="1:18" ht="29.25" customHeight="1" x14ac:dyDescent="0.2">
      <c r="A3" s="6" t="s">
        <v>2</v>
      </c>
      <c r="B3" s="11"/>
      <c r="C3" s="1"/>
      <c r="D3" s="31" t="s">
        <v>4</v>
      </c>
      <c r="E3" s="9"/>
      <c r="G3" s="2"/>
      <c r="H3" s="2"/>
      <c r="I3" s="2"/>
      <c r="J3" s="2"/>
      <c r="O3" s="2"/>
      <c r="P3" s="2"/>
      <c r="Q3" s="2"/>
      <c r="R3" s="2"/>
    </row>
    <row r="4" spans="1:18" ht="2.25" customHeight="1" x14ac:dyDescent="0.2">
      <c r="A4" s="6"/>
      <c r="B4" s="11"/>
      <c r="C4" s="1"/>
      <c r="D4" s="33"/>
      <c r="E4" s="9"/>
      <c r="G4" s="2"/>
      <c r="H4" s="2"/>
      <c r="I4" s="2"/>
      <c r="J4" s="2"/>
      <c r="O4" s="2"/>
      <c r="P4" s="2"/>
      <c r="Q4" s="2"/>
      <c r="R4" s="2"/>
    </row>
    <row r="5" spans="1:18" ht="9" customHeight="1" x14ac:dyDescent="0.2">
      <c r="A5" s="6"/>
      <c r="B5" s="11"/>
      <c r="C5" s="11"/>
      <c r="D5" s="33"/>
      <c r="E5" s="9"/>
      <c r="G5" s="2"/>
      <c r="H5" s="2"/>
      <c r="I5" s="2"/>
      <c r="J5" s="2"/>
      <c r="O5" s="2"/>
      <c r="P5" s="2"/>
      <c r="Q5" s="2"/>
      <c r="R5" s="2"/>
    </row>
    <row r="6" spans="1:18" x14ac:dyDescent="0.2">
      <c r="A6" s="6"/>
      <c r="B6" s="11"/>
      <c r="C6" s="7"/>
      <c r="D6" s="32" t="s">
        <v>0</v>
      </c>
      <c r="E6" s="9"/>
      <c r="G6" s="2"/>
      <c r="H6" s="2"/>
      <c r="I6" s="2"/>
      <c r="J6" s="2"/>
      <c r="O6" s="2"/>
      <c r="P6" s="2"/>
      <c r="Q6" s="2"/>
      <c r="R6" s="2"/>
    </row>
    <row r="7" spans="1:18" x14ac:dyDescent="0.2">
      <c r="A7" s="10"/>
      <c r="B7" s="21"/>
      <c r="C7" s="11"/>
      <c r="D7" s="34"/>
      <c r="E7" s="9"/>
      <c r="G7" s="2"/>
      <c r="H7" s="2"/>
      <c r="I7" s="2"/>
      <c r="J7" s="2"/>
      <c r="O7" s="2"/>
      <c r="P7" s="2"/>
      <c r="Q7" s="2"/>
      <c r="R7" s="2"/>
    </row>
    <row r="8" spans="1:18" ht="15" customHeight="1" x14ac:dyDescent="0.25">
      <c r="A8" s="47" t="s">
        <v>7</v>
      </c>
      <c r="B8" s="11"/>
      <c r="C8" s="11"/>
      <c r="D8" s="42" t="s">
        <v>9</v>
      </c>
      <c r="E8" s="9"/>
      <c r="F8"/>
      <c r="G8" s="2"/>
      <c r="H8" s="2"/>
      <c r="I8" s="2"/>
      <c r="J8" s="2"/>
      <c r="O8" s="2"/>
      <c r="P8" s="2"/>
      <c r="Q8" s="2"/>
      <c r="R8" s="2"/>
    </row>
    <row r="9" spans="1:18" ht="3" customHeight="1" x14ac:dyDescent="0.25">
      <c r="A9" s="6"/>
      <c r="B9" s="11"/>
      <c r="C9" s="11"/>
      <c r="D9" s="43"/>
      <c r="E9" s="9"/>
      <c r="F9"/>
      <c r="G9" s="2"/>
      <c r="H9" s="2"/>
      <c r="I9" s="2"/>
      <c r="J9" s="2"/>
      <c r="O9" s="2"/>
      <c r="P9" s="2"/>
      <c r="Q9" s="2"/>
      <c r="R9" s="2"/>
    </row>
    <row r="10" spans="1:18" ht="3" customHeight="1" outlineLevel="1" x14ac:dyDescent="0.25">
      <c r="A10" s="6"/>
      <c r="B10" s="11"/>
      <c r="C10" s="11"/>
      <c r="D10" s="43"/>
      <c r="E10" s="9"/>
      <c r="F10"/>
      <c r="G10" s="2"/>
      <c r="H10" s="2"/>
      <c r="I10" s="2"/>
      <c r="J10" s="2"/>
      <c r="O10" s="2"/>
      <c r="P10" s="2"/>
      <c r="Q10" s="2"/>
      <c r="R10" s="2"/>
    </row>
    <row r="11" spans="1:18" ht="15" customHeight="1" x14ac:dyDescent="0.25">
      <c r="A11" s="47" t="s">
        <v>20</v>
      </c>
      <c r="B11" s="11"/>
      <c r="C11" s="11"/>
      <c r="D11" s="44">
        <f>'Zahlungsart pro Unternehmen'!B4</f>
        <v>3188260.23</v>
      </c>
      <c r="E11" s="9"/>
      <c r="F11"/>
      <c r="G11" s="2"/>
      <c r="H11" s="2"/>
      <c r="I11" s="2"/>
      <c r="J11" s="2"/>
      <c r="O11" s="2"/>
      <c r="P11" s="2"/>
      <c r="Q11" s="2"/>
      <c r="R11" s="2"/>
    </row>
    <row r="12" spans="1:18" ht="15" customHeight="1" outlineLevel="1" x14ac:dyDescent="0.25">
      <c r="A12" s="159"/>
      <c r="B12" s="160" t="s">
        <v>147</v>
      </c>
      <c r="C12" s="11"/>
      <c r="D12" s="161">
        <v>2087702.15</v>
      </c>
      <c r="E12" s="9"/>
      <c r="F12" s="138"/>
      <c r="G12" s="2"/>
      <c r="H12" s="2"/>
      <c r="I12" s="2"/>
      <c r="J12" s="2"/>
      <c r="O12" s="2"/>
      <c r="P12" s="2"/>
      <c r="Q12" s="2"/>
      <c r="R12" s="2"/>
    </row>
    <row r="13" spans="1:18" ht="15" customHeight="1" outlineLevel="1" x14ac:dyDescent="0.25">
      <c r="A13" s="159"/>
      <c r="B13" s="160" t="s">
        <v>148</v>
      </c>
      <c r="C13" s="11"/>
      <c r="D13" s="161">
        <v>997606.46</v>
      </c>
      <c r="E13" s="9"/>
      <c r="F13" s="138"/>
      <c r="G13" s="2"/>
      <c r="H13" s="2"/>
      <c r="I13" s="2"/>
      <c r="J13" s="2"/>
      <c r="O13" s="2"/>
      <c r="P13" s="2"/>
      <c r="Q13" s="2"/>
      <c r="R13" s="2"/>
    </row>
    <row r="14" spans="1:18" ht="15" customHeight="1" outlineLevel="1" x14ac:dyDescent="0.25">
      <c r="A14" s="159"/>
      <c r="B14" s="160" t="s">
        <v>149</v>
      </c>
      <c r="C14" s="11"/>
      <c r="D14" s="161">
        <v>102951.62</v>
      </c>
      <c r="E14" s="9"/>
      <c r="F14" s="138"/>
      <c r="G14" s="2"/>
      <c r="H14" s="2"/>
      <c r="I14" s="2"/>
      <c r="J14" s="2"/>
      <c r="O14" s="2"/>
      <c r="P14" s="2"/>
      <c r="Q14" s="2"/>
      <c r="R14" s="2"/>
    </row>
    <row r="15" spans="1:18" ht="4.5" customHeight="1" x14ac:dyDescent="0.25">
      <c r="A15" s="6"/>
      <c r="B15" s="11"/>
      <c r="C15" s="11"/>
      <c r="D15" s="43"/>
      <c r="E15" s="9"/>
      <c r="F15"/>
      <c r="G15" s="2"/>
      <c r="H15" s="2"/>
      <c r="I15" s="2"/>
      <c r="J15" s="2"/>
      <c r="O15" s="2"/>
      <c r="P15" s="2"/>
      <c r="Q15" s="2"/>
      <c r="R15" s="2"/>
    </row>
    <row r="16" spans="1:18" ht="15" customHeight="1" x14ac:dyDescent="0.25">
      <c r="A16" t="s">
        <v>15</v>
      </c>
      <c r="B16" s="11"/>
      <c r="C16" s="11"/>
      <c r="D16" s="44">
        <f>'Zahlungsart pro Unternehmen'!B5</f>
        <v>7089209</v>
      </c>
      <c r="E16" s="9"/>
      <c r="F16"/>
      <c r="G16" s="2"/>
      <c r="H16" s="2"/>
      <c r="I16" s="2"/>
      <c r="J16" s="2"/>
      <c r="O16" s="2"/>
      <c r="P16" s="2"/>
      <c r="Q16" s="2"/>
      <c r="R16" s="2"/>
    </row>
    <row r="17" spans="1:18" ht="15" customHeight="1" outlineLevel="1" x14ac:dyDescent="0.25">
      <c r="A17" s="162"/>
      <c r="B17" s="160" t="s">
        <v>150</v>
      </c>
      <c r="C17" s="11"/>
      <c r="D17" s="161">
        <v>7089209</v>
      </c>
      <c r="E17" s="9"/>
      <c r="F17" s="138"/>
      <c r="G17" s="2"/>
      <c r="H17" s="2"/>
      <c r="I17" s="2"/>
      <c r="J17" s="2"/>
      <c r="O17" s="2"/>
      <c r="P17" s="2"/>
      <c r="Q17" s="2"/>
      <c r="R17" s="2"/>
    </row>
    <row r="18" spans="1:18" ht="4.5" customHeight="1" x14ac:dyDescent="0.25">
      <c r="A18" s="6"/>
      <c r="B18" s="11"/>
      <c r="C18" s="11"/>
      <c r="D18" s="43"/>
      <c r="E18" s="9"/>
      <c r="F18"/>
      <c r="G18" s="2"/>
      <c r="H18" s="2"/>
      <c r="I18" s="2"/>
      <c r="J18" s="2"/>
      <c r="O18" s="2"/>
      <c r="P18" s="2"/>
      <c r="Q18" s="2"/>
      <c r="R18" s="2"/>
    </row>
    <row r="19" spans="1:18" ht="15" customHeight="1" x14ac:dyDescent="0.25">
      <c r="A19" t="s">
        <v>14</v>
      </c>
      <c r="B19" s="11"/>
      <c r="C19" s="11"/>
      <c r="D19" s="42" t="s">
        <v>9</v>
      </c>
      <c r="E19" s="9"/>
      <c r="F19"/>
      <c r="G19" s="2"/>
      <c r="H19" s="2"/>
      <c r="I19" s="2"/>
      <c r="J19" s="2"/>
      <c r="O19" s="2"/>
      <c r="P19" s="2"/>
      <c r="Q19" s="2"/>
      <c r="R19" s="2"/>
    </row>
    <row r="20" spans="1:18" ht="4.5" customHeight="1" x14ac:dyDescent="0.25">
      <c r="A20" s="6"/>
      <c r="B20" s="11"/>
      <c r="C20" s="11"/>
      <c r="D20" s="43"/>
      <c r="E20" s="9"/>
      <c r="F20"/>
      <c r="G20" s="2"/>
      <c r="H20" s="2"/>
      <c r="I20" s="2"/>
      <c r="J20" s="2"/>
      <c r="O20" s="2"/>
      <c r="P20" s="2"/>
      <c r="Q20" s="2"/>
      <c r="R20" s="2"/>
    </row>
    <row r="21" spans="1:18" ht="15" customHeight="1" x14ac:dyDescent="0.25">
      <c r="A21" s="138" t="s">
        <v>171</v>
      </c>
      <c r="B21" s="1"/>
      <c r="C21" s="1"/>
      <c r="D21" s="176">
        <f>'Zahlungsart pro Unternehmen'!B7</f>
        <v>248625.5</v>
      </c>
      <c r="E21" s="9"/>
      <c r="F21" s="138"/>
      <c r="G21" s="2"/>
      <c r="H21" s="2"/>
      <c r="I21" s="2"/>
      <c r="J21" s="2"/>
      <c r="O21" s="2"/>
      <c r="P21" s="2"/>
      <c r="Q21" s="2"/>
      <c r="R21" s="2"/>
    </row>
    <row r="22" spans="1:18" ht="15" customHeight="1" x14ac:dyDescent="0.25">
      <c r="A22" s="162"/>
      <c r="B22" s="160" t="s">
        <v>172</v>
      </c>
      <c r="C22" s="177"/>
      <c r="D22" s="178">
        <v>248625.5</v>
      </c>
      <c r="E22" s="9"/>
      <c r="F22" s="138"/>
      <c r="G22" s="2"/>
      <c r="H22" s="2"/>
      <c r="I22" s="2"/>
      <c r="J22" s="2"/>
      <c r="O22" s="2"/>
      <c r="P22" s="2"/>
      <c r="Q22" s="2"/>
      <c r="R22" s="2"/>
    </row>
    <row r="23" spans="1:18" ht="4.5" customHeight="1" x14ac:dyDescent="0.25">
      <c r="A23" s="6"/>
      <c r="B23" s="1"/>
      <c r="C23" s="1"/>
      <c r="D23" s="179"/>
      <c r="E23" s="9"/>
      <c r="F23" s="138"/>
      <c r="G23" s="2"/>
      <c r="H23" s="2"/>
      <c r="I23" s="2"/>
      <c r="J23" s="2"/>
      <c r="O23" s="2"/>
      <c r="P23" s="2"/>
      <c r="Q23" s="2"/>
      <c r="R23" s="2"/>
    </row>
    <row r="24" spans="1:18" ht="15" customHeight="1" x14ac:dyDescent="0.25">
      <c r="A24" s="138" t="s">
        <v>146</v>
      </c>
      <c r="B24" s="11"/>
      <c r="C24" s="11"/>
      <c r="D24" s="42" t="s">
        <v>9</v>
      </c>
      <c r="E24" s="9"/>
      <c r="F24" s="138"/>
      <c r="G24" s="2"/>
      <c r="H24" s="2"/>
      <c r="I24" s="2"/>
      <c r="J24" s="2"/>
      <c r="O24" s="2"/>
      <c r="P24" s="2"/>
      <c r="Q24" s="2"/>
      <c r="R24" s="2"/>
    </row>
    <row r="25" spans="1:18" ht="4.5" customHeight="1" x14ac:dyDescent="0.25">
      <c r="A25" s="6"/>
      <c r="B25" s="11"/>
      <c r="C25" s="11"/>
      <c r="D25" s="43"/>
      <c r="E25" s="9"/>
      <c r="F25"/>
      <c r="G25" s="2"/>
      <c r="H25" s="2"/>
      <c r="I25" s="2"/>
      <c r="J25" s="2"/>
      <c r="O25" s="2"/>
      <c r="P25" s="2"/>
      <c r="Q25" s="2"/>
      <c r="R25" s="2"/>
    </row>
    <row r="26" spans="1:18" ht="15" customHeight="1" x14ac:dyDescent="0.25">
      <c r="A26" t="s">
        <v>13</v>
      </c>
      <c r="B26" s="11"/>
      <c r="C26" s="11"/>
      <c r="D26" s="44">
        <f>'Zahlungsart pro Unternehmen'!B9</f>
        <v>4045363.54</v>
      </c>
      <c r="E26" s="9"/>
      <c r="F26"/>
      <c r="G26" s="2"/>
      <c r="H26" s="2"/>
      <c r="I26" s="2"/>
      <c r="J26" s="2"/>
      <c r="O26" s="2"/>
      <c r="P26" s="2"/>
      <c r="Q26" s="2"/>
      <c r="R26" s="2"/>
    </row>
    <row r="27" spans="1:18" ht="15" customHeight="1" outlineLevel="1" x14ac:dyDescent="0.25">
      <c r="A27" s="159"/>
      <c r="B27" s="160" t="s">
        <v>151</v>
      </c>
      <c r="C27" s="11"/>
      <c r="D27" s="161">
        <v>4045363.54</v>
      </c>
      <c r="E27" s="9"/>
      <c r="F27" s="138"/>
      <c r="G27" s="2"/>
      <c r="H27" s="2"/>
      <c r="I27" s="2"/>
      <c r="J27" s="2"/>
      <c r="O27" s="2"/>
      <c r="P27" s="2"/>
      <c r="Q27" s="2"/>
      <c r="R27" s="2"/>
    </row>
    <row r="28" spans="1:18" ht="4.5" customHeight="1" x14ac:dyDescent="0.25">
      <c r="A28" s="6"/>
      <c r="B28" s="11"/>
      <c r="C28" s="11"/>
      <c r="D28" s="43"/>
      <c r="E28" s="9"/>
      <c r="F28"/>
      <c r="G28" s="2"/>
      <c r="H28" s="2"/>
      <c r="I28" s="2"/>
      <c r="J28" s="2"/>
      <c r="O28" s="2"/>
      <c r="P28" s="2"/>
      <c r="Q28" s="2"/>
      <c r="R28" s="2"/>
    </row>
    <row r="29" spans="1:18" ht="15" customHeight="1" x14ac:dyDescent="0.25">
      <c r="A29" t="s">
        <v>21</v>
      </c>
      <c r="B29" s="11"/>
      <c r="C29" s="11"/>
      <c r="D29" s="42" t="s">
        <v>9</v>
      </c>
      <c r="E29" s="9"/>
      <c r="F29"/>
      <c r="G29" s="2"/>
      <c r="H29" s="2"/>
      <c r="I29" s="2"/>
      <c r="J29" s="2"/>
      <c r="O29" s="2"/>
      <c r="P29" s="2"/>
      <c r="Q29" s="2"/>
      <c r="R29" s="2"/>
    </row>
    <row r="30" spans="1:18" ht="4.5" customHeight="1" x14ac:dyDescent="0.25">
      <c r="A30" s="6"/>
      <c r="B30" s="11"/>
      <c r="C30" s="11"/>
      <c r="D30" s="43"/>
      <c r="E30" s="9"/>
      <c r="F30"/>
      <c r="G30" s="2"/>
      <c r="H30" s="2"/>
      <c r="I30" s="2"/>
      <c r="J30" s="2"/>
      <c r="O30" s="2"/>
      <c r="P30" s="2"/>
      <c r="Q30" s="2"/>
      <c r="R30" s="2"/>
    </row>
    <row r="31" spans="1:18" ht="15" customHeight="1" x14ac:dyDescent="0.25">
      <c r="A31" t="s">
        <v>22</v>
      </c>
      <c r="B31" s="11"/>
      <c r="C31" s="11"/>
      <c r="D31" s="42" t="s">
        <v>9</v>
      </c>
      <c r="E31" s="9"/>
      <c r="F31"/>
      <c r="G31" s="2"/>
      <c r="H31" s="2"/>
      <c r="I31" s="2"/>
      <c r="J31" s="2"/>
      <c r="O31" s="2"/>
      <c r="P31" s="2"/>
      <c r="Q31" s="2"/>
      <c r="R31" s="2"/>
    </row>
    <row r="32" spans="1:18" ht="4.5" customHeight="1" x14ac:dyDescent="0.25">
      <c r="A32" s="6"/>
      <c r="B32" s="11"/>
      <c r="C32" s="11"/>
      <c r="D32" s="43"/>
      <c r="E32" s="9"/>
      <c r="F32"/>
      <c r="G32" s="2"/>
      <c r="H32" s="2"/>
      <c r="I32" s="2"/>
      <c r="J32" s="2"/>
      <c r="O32" s="2"/>
      <c r="P32" s="2"/>
      <c r="Q32" s="2"/>
      <c r="R32" s="2"/>
    </row>
    <row r="33" spans="1:18" ht="15" customHeight="1" x14ac:dyDescent="0.25">
      <c r="A33" t="s">
        <v>18</v>
      </c>
      <c r="B33" s="11"/>
      <c r="C33" s="11"/>
      <c r="D33" s="42" t="s">
        <v>9</v>
      </c>
      <c r="E33" s="9"/>
      <c r="F33"/>
      <c r="G33" s="2"/>
      <c r="H33" s="2"/>
      <c r="I33" s="2"/>
      <c r="J33" s="2"/>
      <c r="O33" s="2"/>
      <c r="P33" s="2"/>
      <c r="Q33" s="2"/>
      <c r="R33" s="2"/>
    </row>
    <row r="34" spans="1:18" ht="4.5" customHeight="1" x14ac:dyDescent="0.25">
      <c r="A34" s="6"/>
      <c r="B34" s="11"/>
      <c r="C34" s="11"/>
      <c r="D34" s="43"/>
      <c r="E34" s="9"/>
      <c r="F34"/>
      <c r="G34" s="2"/>
      <c r="H34" s="2"/>
      <c r="I34" s="2"/>
      <c r="J34" s="2"/>
      <c r="O34" s="2"/>
      <c r="P34" s="2"/>
      <c r="Q34" s="2"/>
      <c r="R34" s="2"/>
    </row>
    <row r="35" spans="1:18" ht="33" customHeight="1" x14ac:dyDescent="0.25">
      <c r="A35" s="186" t="s">
        <v>82</v>
      </c>
      <c r="B35" s="186"/>
      <c r="C35" s="11"/>
      <c r="D35" s="42" t="s">
        <v>9</v>
      </c>
      <c r="E35" s="9"/>
      <c r="F35"/>
      <c r="G35" s="2"/>
      <c r="H35" s="2"/>
      <c r="I35" s="2"/>
      <c r="J35" s="2"/>
      <c r="O35" s="2"/>
      <c r="P35" s="2"/>
      <c r="Q35" s="2"/>
      <c r="R35" s="2"/>
    </row>
    <row r="36" spans="1:18" ht="4.5" customHeight="1" x14ac:dyDescent="0.25">
      <c r="A36" s="6"/>
      <c r="B36" s="11"/>
      <c r="C36" s="11"/>
      <c r="D36" s="43"/>
      <c r="E36" s="9"/>
      <c r="F36"/>
      <c r="G36" s="2"/>
      <c r="H36" s="2"/>
      <c r="I36" s="2"/>
      <c r="J36" s="2"/>
      <c r="O36" s="2"/>
      <c r="P36" s="2"/>
      <c r="Q36" s="2"/>
      <c r="R36" s="2"/>
    </row>
    <row r="37" spans="1:18" ht="15" customHeight="1" x14ac:dyDescent="0.25">
      <c r="A37" t="s">
        <v>16</v>
      </c>
      <c r="B37" s="11"/>
      <c r="C37" s="11"/>
      <c r="D37" s="44">
        <f>'Zahlungsart pro Unternehmen'!B13</f>
        <v>4620000</v>
      </c>
      <c r="E37" s="9"/>
      <c r="F37"/>
      <c r="G37" s="2"/>
      <c r="H37" s="2"/>
      <c r="I37" s="2"/>
      <c r="J37" s="2"/>
      <c r="O37" s="2"/>
      <c r="P37" s="2"/>
      <c r="Q37" s="2"/>
      <c r="R37" s="2"/>
    </row>
    <row r="38" spans="1:18" ht="15" customHeight="1" outlineLevel="1" x14ac:dyDescent="0.25">
      <c r="A38" s="159"/>
      <c r="B38" s="160" t="s">
        <v>152</v>
      </c>
      <c r="C38" s="11"/>
      <c r="D38" s="161">
        <v>4620000</v>
      </c>
      <c r="E38" s="9"/>
      <c r="F38" s="138"/>
      <c r="G38" s="2"/>
      <c r="H38" s="2"/>
      <c r="I38" s="2"/>
      <c r="J38" s="2"/>
      <c r="O38" s="2"/>
      <c r="P38" s="2"/>
      <c r="Q38" s="2"/>
      <c r="R38" s="2"/>
    </row>
    <row r="39" spans="1:18" ht="4.5" customHeight="1" x14ac:dyDescent="0.25">
      <c r="A39" s="6"/>
      <c r="B39" s="11"/>
      <c r="C39" s="11"/>
      <c r="D39" s="43"/>
      <c r="E39" s="9"/>
      <c r="F39"/>
      <c r="G39" s="2"/>
      <c r="H39" s="2"/>
      <c r="I39" s="2"/>
      <c r="J39" s="2"/>
      <c r="O39" s="2"/>
      <c r="P39" s="2"/>
      <c r="Q39" s="2"/>
      <c r="R39" s="2"/>
    </row>
    <row r="40" spans="1:18" ht="15" customHeight="1" x14ac:dyDescent="0.25">
      <c r="A40" t="s">
        <v>23</v>
      </c>
      <c r="B40" s="11"/>
      <c r="C40" s="11"/>
      <c r="D40" s="42" t="s">
        <v>9</v>
      </c>
      <c r="E40" s="9"/>
      <c r="F40"/>
      <c r="G40" s="2"/>
      <c r="H40" s="2"/>
      <c r="I40" s="2"/>
      <c r="J40" s="2"/>
      <c r="O40" s="2"/>
      <c r="P40" s="2"/>
      <c r="Q40" s="2"/>
      <c r="R40" s="2"/>
    </row>
    <row r="41" spans="1:18" ht="4.5" customHeight="1" x14ac:dyDescent="0.25">
      <c r="A41" s="6"/>
      <c r="B41" s="11"/>
      <c r="C41" s="11"/>
      <c r="D41" s="43"/>
      <c r="E41" s="9"/>
      <c r="F41"/>
      <c r="G41" s="2"/>
      <c r="H41" s="2"/>
      <c r="I41" s="2"/>
      <c r="J41" s="2"/>
      <c r="O41" s="2"/>
      <c r="P41" s="2"/>
      <c r="Q41" s="2"/>
      <c r="R41" s="2"/>
    </row>
    <row r="42" spans="1:18" ht="15" customHeight="1" x14ac:dyDescent="0.25">
      <c r="A42" t="s">
        <v>24</v>
      </c>
      <c r="B42" s="11"/>
      <c r="C42" s="11"/>
      <c r="D42" s="42" t="s">
        <v>9</v>
      </c>
      <c r="E42" s="9"/>
      <c r="F42"/>
      <c r="G42" s="2"/>
      <c r="H42" s="2"/>
      <c r="I42" s="2"/>
      <c r="J42" s="2"/>
      <c r="O42" s="2"/>
      <c r="P42" s="2"/>
      <c r="Q42" s="2"/>
      <c r="R42" s="2"/>
    </row>
    <row r="43" spans="1:18" ht="4.5" customHeight="1" x14ac:dyDescent="0.25">
      <c r="A43" s="6"/>
      <c r="B43" s="11"/>
      <c r="C43" s="11"/>
      <c r="D43" s="43"/>
      <c r="E43" s="9"/>
      <c r="F43"/>
      <c r="G43" s="2"/>
      <c r="H43" s="2"/>
      <c r="I43" s="2"/>
      <c r="J43" s="2"/>
      <c r="O43" s="2"/>
      <c r="P43" s="2"/>
      <c r="Q43" s="2"/>
      <c r="R43" s="2"/>
    </row>
    <row r="44" spans="1:18" ht="15" customHeight="1" x14ac:dyDescent="0.25">
      <c r="A44" t="s">
        <v>12</v>
      </c>
      <c r="B44" s="11"/>
      <c r="C44" s="11"/>
      <c r="D44" s="44">
        <f>'Zahlungsart pro Unternehmen'!B16</f>
        <v>621688</v>
      </c>
      <c r="E44" s="9"/>
      <c r="F44"/>
      <c r="G44" s="2"/>
      <c r="H44" s="2"/>
      <c r="I44" s="2"/>
      <c r="J44" s="2"/>
      <c r="O44" s="2"/>
      <c r="P44" s="2"/>
      <c r="Q44" s="2"/>
      <c r="R44" s="2"/>
    </row>
    <row r="45" spans="1:18" ht="15" customHeight="1" outlineLevel="1" x14ac:dyDescent="0.25">
      <c r="A45" s="159"/>
      <c r="B45" s="160" t="s">
        <v>153</v>
      </c>
      <c r="C45" s="11"/>
      <c r="D45" s="161">
        <v>621688</v>
      </c>
      <c r="E45" s="9"/>
      <c r="F45" s="138"/>
      <c r="G45" s="2"/>
      <c r="H45" s="2"/>
      <c r="I45" s="2"/>
      <c r="J45" s="2"/>
      <c r="O45" s="2"/>
      <c r="P45" s="2"/>
      <c r="Q45" s="2"/>
      <c r="R45" s="2"/>
    </row>
    <row r="46" spans="1:18" ht="4.5" customHeight="1" x14ac:dyDescent="0.25">
      <c r="A46" s="6"/>
      <c r="B46" s="11"/>
      <c r="C46" s="11"/>
      <c r="D46" s="43"/>
      <c r="E46" s="9"/>
      <c r="F46"/>
      <c r="G46" s="2"/>
      <c r="H46" s="2"/>
      <c r="I46" s="2"/>
      <c r="J46" s="2"/>
      <c r="O46" s="2"/>
      <c r="P46" s="2"/>
      <c r="Q46" s="2"/>
      <c r="R46" s="2"/>
    </row>
    <row r="47" spans="1:18" s="41" customFormat="1" ht="15" customHeight="1" x14ac:dyDescent="0.25">
      <c r="A47" t="s">
        <v>11</v>
      </c>
      <c r="B47" s="11"/>
      <c r="C47" s="11"/>
      <c r="D47" s="44">
        <f>'Zahlungsart pro Unternehmen'!B17</f>
        <v>2373749.9900000002</v>
      </c>
      <c r="E47" s="9"/>
      <c r="F47"/>
    </row>
    <row r="48" spans="1:18" s="41" customFormat="1" ht="15" customHeight="1" outlineLevel="1" x14ac:dyDescent="0.25">
      <c r="A48" s="159"/>
      <c r="B48" s="160" t="s">
        <v>154</v>
      </c>
      <c r="C48" s="11"/>
      <c r="D48" s="161">
        <v>2373749.9900000002</v>
      </c>
      <c r="E48" s="9"/>
      <c r="F48" s="138"/>
    </row>
    <row r="49" spans="1:23" s="41" customFormat="1" ht="4.5" customHeight="1" x14ac:dyDescent="0.25">
      <c r="A49" s="6"/>
      <c r="B49" s="11"/>
      <c r="C49" s="11"/>
      <c r="D49" s="43"/>
      <c r="E49" s="9"/>
      <c r="F49"/>
    </row>
    <row r="50" spans="1:23" s="41" customFormat="1" ht="15" customHeight="1" x14ac:dyDescent="0.25">
      <c r="A50" t="s">
        <v>8</v>
      </c>
      <c r="B50" s="11"/>
      <c r="C50" s="11"/>
      <c r="D50" s="42" t="s">
        <v>9</v>
      </c>
      <c r="E50" s="9"/>
      <c r="F50"/>
    </row>
    <row r="51" spans="1:23" s="41" customFormat="1" ht="4.5" customHeight="1" x14ac:dyDescent="0.25">
      <c r="A51" s="6"/>
      <c r="B51" s="11"/>
      <c r="C51" s="11"/>
      <c r="D51" s="43"/>
      <c r="E51" s="9"/>
      <c r="F51"/>
    </row>
    <row r="52" spans="1:23" s="41" customFormat="1" ht="15" customHeight="1" x14ac:dyDescent="0.25">
      <c r="A52" s="47" t="s">
        <v>10</v>
      </c>
      <c r="B52" s="11"/>
      <c r="C52" s="11"/>
      <c r="D52" s="42" t="s">
        <v>9</v>
      </c>
      <c r="E52" s="9"/>
      <c r="F52"/>
    </row>
    <row r="53" spans="1:23" s="41" customFormat="1" ht="4.5" customHeight="1" x14ac:dyDescent="0.25">
      <c r="A53" s="6"/>
      <c r="B53" s="11"/>
      <c r="C53" s="11"/>
      <c r="D53" s="43"/>
      <c r="E53" s="9"/>
      <c r="F53"/>
    </row>
    <row r="54" spans="1:23" s="41" customFormat="1" ht="48" customHeight="1" x14ac:dyDescent="0.25">
      <c r="A54" s="186" t="s">
        <v>102</v>
      </c>
      <c r="B54" s="186"/>
      <c r="C54" s="11"/>
      <c r="D54" s="42">
        <f>'Zahlungsart pro Unternehmen'!B20</f>
        <v>6567375</v>
      </c>
      <c r="E54" s="9"/>
      <c r="F54"/>
    </row>
    <row r="55" spans="1:23" s="41" customFormat="1" ht="15" customHeight="1" outlineLevel="1" x14ac:dyDescent="0.25">
      <c r="A55" s="159"/>
      <c r="B55" s="160" t="s">
        <v>155</v>
      </c>
      <c r="C55" s="11"/>
      <c r="D55" s="161">
        <v>6567375</v>
      </c>
      <c r="E55" s="9"/>
      <c r="F55" s="138"/>
    </row>
    <row r="56" spans="1:23" ht="4.5" customHeight="1" x14ac:dyDescent="0.25">
      <c r="A56" s="6"/>
      <c r="B56" s="11"/>
      <c r="C56" s="11"/>
      <c r="D56" s="39"/>
      <c r="E56" s="9"/>
      <c r="F56"/>
      <c r="G56" s="2"/>
      <c r="H56" s="2"/>
      <c r="I56" s="2"/>
      <c r="J56" s="2"/>
      <c r="O56" s="2"/>
      <c r="P56" s="2"/>
      <c r="Q56" s="2"/>
      <c r="R56" s="2"/>
    </row>
    <row r="57" spans="1:23" ht="15" customHeight="1" x14ac:dyDescent="0.2">
      <c r="A57" s="6"/>
      <c r="B57" s="11"/>
      <c r="C57" s="11"/>
      <c r="D57" s="37">
        <f>D11+D16+D26+D37+D44+D47+D54+D21</f>
        <v>28754271.259999998</v>
      </c>
      <c r="E57" s="9"/>
      <c r="G57" s="2"/>
      <c r="H57" s="2"/>
      <c r="I57" s="2"/>
      <c r="J57" s="2"/>
      <c r="O57" s="2"/>
      <c r="P57" s="2"/>
      <c r="Q57" s="2"/>
      <c r="R57" s="2"/>
    </row>
    <row r="58" spans="1:23" ht="4.5" customHeight="1" thickBot="1" x14ac:dyDescent="0.25">
      <c r="A58" s="14"/>
      <c r="B58" s="15"/>
      <c r="C58" s="15"/>
      <c r="D58" s="38"/>
      <c r="E58" s="17"/>
      <c r="G58" s="2"/>
      <c r="H58" s="2"/>
      <c r="I58" s="2"/>
      <c r="J58" s="2"/>
      <c r="O58" s="2"/>
      <c r="P58" s="2"/>
      <c r="Q58" s="2"/>
      <c r="R58" s="2"/>
    </row>
    <row r="59" spans="1:23" ht="7.5" customHeight="1" x14ac:dyDescent="0.2">
      <c r="A59" s="1"/>
      <c r="B59" s="1"/>
      <c r="C59" s="1"/>
      <c r="D59" s="29"/>
      <c r="E59" s="1"/>
      <c r="F59" s="1"/>
      <c r="G59" s="29"/>
      <c r="H59" s="29"/>
      <c r="I59" s="29"/>
      <c r="J59" s="29"/>
      <c r="K59" s="1"/>
      <c r="L59" s="1"/>
      <c r="M59" s="1"/>
      <c r="N59" s="1"/>
      <c r="O59" s="29"/>
      <c r="P59" s="29"/>
      <c r="Q59" s="29"/>
      <c r="R59" s="29"/>
      <c r="S59" s="1"/>
      <c r="T59" s="1"/>
      <c r="U59" s="1"/>
      <c r="V59" s="1"/>
      <c r="W59" s="24"/>
    </row>
    <row r="61" spans="1:23" x14ac:dyDescent="0.2">
      <c r="W61" s="24"/>
    </row>
    <row r="63" spans="1:23" x14ac:dyDescent="0.2">
      <c r="W63" s="24"/>
    </row>
    <row r="65" spans="23:23" x14ac:dyDescent="0.2">
      <c r="W65" s="24"/>
    </row>
    <row r="67" spans="23:23" x14ac:dyDescent="0.2">
      <c r="W67" s="24"/>
    </row>
    <row r="69" spans="23:23" x14ac:dyDescent="0.2">
      <c r="W69" s="41"/>
    </row>
    <row r="70" spans="23:23" x14ac:dyDescent="0.2">
      <c r="W70" s="41"/>
    </row>
    <row r="71" spans="23:23" x14ac:dyDescent="0.2">
      <c r="W71" s="41"/>
    </row>
    <row r="72" spans="23:23" x14ac:dyDescent="0.2">
      <c r="W72" s="41"/>
    </row>
    <row r="73" spans="23:23" x14ac:dyDescent="0.2">
      <c r="W73" s="41"/>
    </row>
    <row r="74" spans="23:23" x14ac:dyDescent="0.2">
      <c r="W74" s="41"/>
    </row>
    <row r="75" spans="23:23" x14ac:dyDescent="0.2">
      <c r="W75" s="41"/>
    </row>
  </sheetData>
  <mergeCells count="2">
    <mergeCell ref="A35:B35"/>
    <mergeCell ref="A54:B54"/>
  </mergeCells>
  <pageMargins left="0.70866141732283472" right="0.70866141732283472" top="0.78740157480314965" bottom="0.78740157480314965" header="0.31496062992125984" footer="0.31496062992125984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V45"/>
  <sheetViews>
    <sheetView zoomScale="90" zoomScaleNormal="90" workbookViewId="0">
      <selection activeCell="H40" sqref="H40"/>
    </sheetView>
  </sheetViews>
  <sheetFormatPr baseColWidth="10" defaultColWidth="11.42578125" defaultRowHeight="12.75" x14ac:dyDescent="0.2"/>
  <cols>
    <col min="1" max="1" width="3.5703125" style="53" customWidth="1"/>
    <col min="2" max="2" width="2.7109375" style="53" customWidth="1"/>
    <col min="3" max="3" width="50.7109375" style="53" customWidth="1"/>
    <col min="4" max="4" width="0.85546875" style="53" customWidth="1"/>
    <col min="5" max="5" width="16.7109375" style="86" customWidth="1"/>
    <col min="6" max="7" width="0.7109375" style="53" customWidth="1"/>
    <col min="8" max="8" width="45.85546875" style="53" customWidth="1"/>
    <col min="9" max="9" width="3.7109375" style="53" customWidth="1"/>
    <col min="10" max="10" width="13.7109375" style="86" customWidth="1"/>
    <col min="11" max="11" width="0.85546875" style="53" customWidth="1"/>
    <col min="12" max="12" width="10.7109375" style="53" customWidth="1"/>
    <col min="13" max="14" width="0.85546875" style="53" customWidth="1"/>
    <col min="15" max="15" width="15.7109375" style="86" customWidth="1"/>
    <col min="16" max="17" width="0.85546875" style="53" customWidth="1"/>
    <col min="18" max="18" width="13.28515625" style="86" customWidth="1"/>
    <col min="19" max="19" width="0.85546875" style="53" customWidth="1"/>
    <col min="20" max="20" width="11" style="53" bestFit="1" customWidth="1"/>
    <col min="21" max="21" width="0.7109375" style="53" customWidth="1"/>
    <col min="22" max="22" width="1.7109375" style="53" customWidth="1"/>
    <col min="23" max="16384" width="11.42578125" style="53"/>
  </cols>
  <sheetData>
    <row r="1" spans="1:18" ht="8.25" customHeight="1" thickBot="1" x14ac:dyDescent="0.25">
      <c r="A1" s="51"/>
      <c r="B1" s="51"/>
      <c r="C1" s="51"/>
      <c r="D1" s="51"/>
      <c r="E1" s="52"/>
      <c r="F1" s="51"/>
      <c r="G1" s="51"/>
      <c r="H1" s="51"/>
      <c r="J1" s="53"/>
      <c r="O1" s="53"/>
      <c r="R1" s="53"/>
    </row>
    <row r="2" spans="1:18" ht="3.75" customHeight="1" x14ac:dyDescent="0.2">
      <c r="A2" s="54"/>
      <c r="B2" s="55"/>
      <c r="C2" s="55"/>
      <c r="D2" s="55"/>
      <c r="E2" s="56"/>
      <c r="F2" s="57"/>
      <c r="G2" s="59"/>
      <c r="H2" s="59"/>
      <c r="J2" s="53"/>
      <c r="O2" s="53"/>
      <c r="R2" s="53"/>
    </row>
    <row r="3" spans="1:18" ht="29.25" customHeight="1" x14ac:dyDescent="0.2">
      <c r="A3" s="58" t="s">
        <v>87</v>
      </c>
      <c r="B3" s="59"/>
      <c r="C3" s="59"/>
      <c r="D3" s="51"/>
      <c r="E3" s="60" t="s">
        <v>4</v>
      </c>
      <c r="F3" s="63"/>
      <c r="G3" s="59"/>
      <c r="H3" s="59"/>
      <c r="J3" s="53"/>
      <c r="O3" s="53"/>
      <c r="R3" s="53"/>
    </row>
    <row r="4" spans="1:18" ht="2.25" customHeight="1" x14ac:dyDescent="0.2">
      <c r="A4" s="64"/>
      <c r="B4" s="59"/>
      <c r="C4" s="59"/>
      <c r="D4" s="51"/>
      <c r="E4" s="65"/>
      <c r="F4" s="63"/>
      <c r="G4" s="59"/>
      <c r="H4" s="59"/>
      <c r="J4" s="53"/>
      <c r="O4" s="53"/>
      <c r="R4" s="53"/>
    </row>
    <row r="5" spans="1:18" ht="9.75" customHeight="1" x14ac:dyDescent="0.2">
      <c r="A5" s="66"/>
      <c r="B5" s="67"/>
      <c r="C5" s="67"/>
      <c r="D5" s="59"/>
      <c r="E5" s="65"/>
      <c r="F5" s="63"/>
      <c r="G5" s="59"/>
      <c r="H5" s="59"/>
      <c r="J5" s="53"/>
      <c r="O5" s="53"/>
      <c r="R5" s="53"/>
    </row>
    <row r="6" spans="1:18" x14ac:dyDescent="0.2">
      <c r="A6" s="68"/>
      <c r="B6" s="59"/>
      <c r="C6" s="59"/>
      <c r="D6" s="69"/>
      <c r="E6" s="61" t="s">
        <v>0</v>
      </c>
      <c r="F6" s="63"/>
      <c r="G6" s="59"/>
      <c r="H6" s="59"/>
      <c r="J6" s="53"/>
      <c r="O6" s="53"/>
      <c r="R6" s="53"/>
    </row>
    <row r="7" spans="1:18" x14ac:dyDescent="0.2">
      <c r="A7" s="68"/>
      <c r="B7" s="59"/>
      <c r="C7" s="59"/>
      <c r="D7" s="59"/>
      <c r="E7" s="70"/>
      <c r="F7" s="63"/>
      <c r="G7" s="59"/>
      <c r="H7" s="59"/>
      <c r="J7" s="53"/>
      <c r="O7" s="53"/>
      <c r="R7" s="53"/>
    </row>
    <row r="8" spans="1:18" ht="15" x14ac:dyDescent="0.25">
      <c r="A8" s="74" t="s">
        <v>36</v>
      </c>
      <c r="B8" s="59"/>
      <c r="C8" s="51"/>
      <c r="D8" s="59"/>
      <c r="E8" s="71">
        <f>'Zahlungsart pro Unternehmen'!D3</f>
        <v>8111338.3499999996</v>
      </c>
      <c r="F8" s="63"/>
      <c r="G8" s="59"/>
      <c r="H8" s="59"/>
      <c r="J8" s="53"/>
      <c r="O8" s="53"/>
      <c r="R8" s="53"/>
    </row>
    <row r="9" spans="1:18" ht="3" customHeight="1" x14ac:dyDescent="0.2">
      <c r="A9" s="59"/>
      <c r="B9" s="59"/>
      <c r="C9" s="51"/>
      <c r="D9" s="59"/>
      <c r="E9" s="70"/>
      <c r="F9" s="63"/>
      <c r="G9" s="59"/>
      <c r="H9" s="59"/>
      <c r="J9" s="53"/>
      <c r="O9" s="53"/>
      <c r="R9" s="53"/>
    </row>
    <row r="10" spans="1:18" ht="15" customHeight="1" x14ac:dyDescent="0.25">
      <c r="A10" s="74" t="s">
        <v>90</v>
      </c>
      <c r="B10" s="59"/>
      <c r="C10" s="51"/>
      <c r="D10" s="59"/>
      <c r="E10" s="71">
        <f>'Zahlungsart pro Unternehmen'!D4</f>
        <v>2071128.98</v>
      </c>
      <c r="F10" s="63"/>
      <c r="G10" s="59"/>
      <c r="H10" s="59"/>
      <c r="J10" s="53"/>
      <c r="O10" s="53"/>
      <c r="R10" s="53"/>
    </row>
    <row r="11" spans="1:18" ht="3" customHeight="1" x14ac:dyDescent="0.2">
      <c r="A11" s="59"/>
      <c r="B11" s="59"/>
      <c r="C11" s="51"/>
      <c r="D11" s="59"/>
      <c r="E11" s="70"/>
      <c r="F11" s="63"/>
      <c r="G11" s="59"/>
      <c r="H11" s="59"/>
      <c r="J11" s="53"/>
      <c r="O11" s="53"/>
      <c r="R11" s="53"/>
    </row>
    <row r="12" spans="1:18" ht="15" customHeight="1" x14ac:dyDescent="0.25">
      <c r="A12" s="74" t="s">
        <v>40</v>
      </c>
      <c r="B12" s="59"/>
      <c r="C12" s="51"/>
      <c r="D12" s="59"/>
      <c r="E12" s="71">
        <f>'Zahlungsart pro Unternehmen'!D5</f>
        <v>16315776</v>
      </c>
      <c r="F12" s="63"/>
      <c r="G12" s="59"/>
      <c r="H12" s="59"/>
      <c r="J12" s="53"/>
      <c r="O12" s="53"/>
      <c r="R12" s="53"/>
    </row>
    <row r="13" spans="1:18" ht="3" customHeight="1" x14ac:dyDescent="0.2">
      <c r="A13" s="59"/>
      <c r="B13" s="59"/>
      <c r="C13" s="51"/>
      <c r="D13" s="59"/>
      <c r="E13" s="70"/>
      <c r="F13" s="63"/>
      <c r="G13" s="59"/>
      <c r="H13" s="59"/>
      <c r="J13" s="53"/>
      <c r="O13" s="53"/>
      <c r="R13" s="53"/>
    </row>
    <row r="14" spans="1:18" ht="15" customHeight="1" x14ac:dyDescent="0.25">
      <c r="A14" s="74" t="s">
        <v>51</v>
      </c>
      <c r="B14" s="59"/>
      <c r="C14" s="51"/>
      <c r="D14" s="59"/>
      <c r="E14" s="71">
        <f>'Zahlungsart pro Unternehmen'!D6</f>
        <v>123352</v>
      </c>
      <c r="F14" s="63"/>
      <c r="G14" s="59"/>
      <c r="H14" s="59"/>
      <c r="J14" s="53"/>
      <c r="O14" s="53"/>
      <c r="R14" s="53"/>
    </row>
    <row r="15" spans="1:18" ht="3" customHeight="1" x14ac:dyDescent="0.2">
      <c r="A15" s="59"/>
      <c r="B15" s="59"/>
      <c r="C15" s="51"/>
      <c r="D15" s="59"/>
      <c r="E15" s="70"/>
      <c r="F15" s="63"/>
      <c r="G15" s="59"/>
      <c r="H15" s="59"/>
      <c r="J15" s="53"/>
      <c r="O15" s="53"/>
      <c r="R15" s="53"/>
    </row>
    <row r="16" spans="1:18" ht="15" customHeight="1" x14ac:dyDescent="0.25">
      <c r="A16" s="180" t="s">
        <v>173</v>
      </c>
      <c r="D16" s="51"/>
      <c r="E16" s="181">
        <f>'[1]Zahlungsart pro Unternehmen'!D8</f>
        <v>405169</v>
      </c>
      <c r="F16" s="63"/>
      <c r="G16" s="51"/>
      <c r="H16" s="182"/>
      <c r="J16" s="53"/>
      <c r="O16" s="53"/>
      <c r="R16" s="53"/>
    </row>
    <row r="17" spans="1:18" ht="3" customHeight="1" x14ac:dyDescent="0.2">
      <c r="A17" s="51"/>
      <c r="B17" s="51"/>
      <c r="C17" s="51"/>
      <c r="D17" s="51"/>
      <c r="E17" s="52"/>
      <c r="F17" s="63"/>
      <c r="G17" s="51"/>
      <c r="H17" s="51"/>
      <c r="J17" s="53"/>
      <c r="O17" s="53"/>
      <c r="R17" s="53"/>
    </row>
    <row r="18" spans="1:18" ht="15" customHeight="1" x14ac:dyDescent="0.25">
      <c r="A18" s="74" t="s">
        <v>96</v>
      </c>
      <c r="B18" s="59"/>
      <c r="C18" s="51"/>
      <c r="D18" s="59"/>
      <c r="E18" s="71">
        <f>'Zahlungsart pro Unternehmen'!D8</f>
        <v>1986260.91</v>
      </c>
      <c r="F18" s="63"/>
      <c r="G18" s="59"/>
      <c r="H18" s="59"/>
      <c r="J18" s="53"/>
      <c r="O18" s="53"/>
      <c r="R18" s="53"/>
    </row>
    <row r="19" spans="1:18" ht="3" customHeight="1" x14ac:dyDescent="0.2">
      <c r="A19" s="59"/>
      <c r="B19" s="59"/>
      <c r="C19" s="51"/>
      <c r="D19" s="59"/>
      <c r="E19" s="70"/>
      <c r="F19" s="63"/>
      <c r="G19" s="59"/>
      <c r="H19" s="59"/>
      <c r="J19" s="53"/>
      <c r="O19" s="53"/>
      <c r="R19" s="53"/>
    </row>
    <row r="20" spans="1:18" ht="15" customHeight="1" x14ac:dyDescent="0.25">
      <c r="A20" s="74" t="s">
        <v>42</v>
      </c>
      <c r="B20" s="59"/>
      <c r="C20" s="51"/>
      <c r="D20" s="59"/>
      <c r="E20" s="71">
        <f>'Zahlungsart pro Unternehmen'!D9</f>
        <v>4118037.36</v>
      </c>
      <c r="F20" s="63"/>
      <c r="G20" s="59"/>
      <c r="H20" s="59"/>
      <c r="J20" s="53"/>
      <c r="O20" s="53"/>
      <c r="R20" s="53"/>
    </row>
    <row r="21" spans="1:18" s="76" customFormat="1" ht="3" customHeight="1" x14ac:dyDescent="0.2">
      <c r="A21" s="59"/>
      <c r="B21" s="59"/>
      <c r="C21" s="59"/>
      <c r="D21" s="59"/>
      <c r="E21" s="70"/>
      <c r="F21" s="63"/>
      <c r="G21" s="59"/>
      <c r="H21" s="59"/>
    </row>
    <row r="22" spans="1:18" ht="15" customHeight="1" x14ac:dyDescent="0.25">
      <c r="A22" s="74" t="s">
        <v>43</v>
      </c>
      <c r="B22" s="59"/>
      <c r="C22" s="51"/>
      <c r="D22" s="59"/>
      <c r="E22" s="71">
        <f>'Zahlungsart pro Unternehmen'!D13</f>
        <v>4367000</v>
      </c>
      <c r="F22" s="63"/>
      <c r="G22" s="59"/>
      <c r="H22" s="59"/>
      <c r="J22" s="53"/>
      <c r="O22" s="53"/>
      <c r="R22" s="53"/>
    </row>
    <row r="23" spans="1:18" ht="3" customHeight="1" x14ac:dyDescent="0.2">
      <c r="A23" s="59"/>
      <c r="B23" s="59"/>
      <c r="C23" s="51"/>
      <c r="D23" s="59"/>
      <c r="E23" s="70"/>
      <c r="F23" s="63"/>
      <c r="G23" s="59"/>
      <c r="H23" s="59"/>
      <c r="J23" s="53"/>
      <c r="O23" s="53"/>
      <c r="R23" s="53"/>
    </row>
    <row r="24" spans="1:18" ht="15" customHeight="1" x14ac:dyDescent="0.25">
      <c r="A24" s="74" t="s">
        <v>88</v>
      </c>
      <c r="B24" s="59"/>
      <c r="C24" s="51"/>
      <c r="D24" s="59"/>
      <c r="E24" s="71">
        <f>'Zahlungsart pro Unternehmen'!D16</f>
        <v>549869</v>
      </c>
      <c r="F24" s="63"/>
      <c r="G24" s="59"/>
      <c r="H24" s="59"/>
      <c r="J24" s="53"/>
      <c r="O24" s="53"/>
      <c r="R24" s="53"/>
    </row>
    <row r="25" spans="1:18" s="76" customFormat="1" ht="3" customHeight="1" x14ac:dyDescent="0.2">
      <c r="A25" s="68"/>
      <c r="B25" s="59"/>
      <c r="C25" s="59"/>
      <c r="D25" s="59"/>
      <c r="E25" s="70"/>
      <c r="F25" s="63"/>
      <c r="G25" s="59"/>
      <c r="H25" s="59"/>
    </row>
    <row r="26" spans="1:18" ht="15" customHeight="1" x14ac:dyDescent="0.25">
      <c r="A26" s="74" t="s">
        <v>11</v>
      </c>
      <c r="B26" s="59"/>
      <c r="C26" s="51"/>
      <c r="D26" s="59"/>
      <c r="E26" s="71">
        <f>'Zahlungsart pro Unternehmen'!D17</f>
        <v>3849082.37</v>
      </c>
      <c r="F26" s="63"/>
      <c r="G26" s="59"/>
      <c r="H26" s="59"/>
      <c r="J26" s="53"/>
      <c r="O26" s="53"/>
      <c r="R26" s="53"/>
    </row>
    <row r="27" spans="1:18" s="76" customFormat="1" ht="3" customHeight="1" x14ac:dyDescent="0.2">
      <c r="A27" s="68"/>
      <c r="B27" s="59"/>
      <c r="C27" s="59"/>
      <c r="D27" s="59"/>
      <c r="E27" s="70"/>
      <c r="F27" s="63"/>
      <c r="G27" s="59"/>
      <c r="H27" s="59"/>
    </row>
    <row r="28" spans="1:18" ht="15" customHeight="1" x14ac:dyDescent="0.25">
      <c r="A28" s="157" t="s">
        <v>74</v>
      </c>
      <c r="B28" s="158"/>
      <c r="C28" s="98"/>
      <c r="D28" s="59"/>
      <c r="E28" s="71">
        <f>'Zahlungsart pro Unternehmen'!D19</f>
        <v>10242</v>
      </c>
      <c r="F28" s="63"/>
      <c r="G28" s="59"/>
      <c r="H28" s="59"/>
      <c r="J28" s="53"/>
      <c r="O28" s="53"/>
      <c r="R28" s="53"/>
    </row>
    <row r="29" spans="1:18" s="76" customFormat="1" ht="3" customHeight="1" x14ac:dyDescent="0.2">
      <c r="A29" s="68"/>
      <c r="B29" s="59"/>
      <c r="C29" s="59"/>
      <c r="D29" s="59"/>
      <c r="E29" s="70"/>
      <c r="F29" s="63"/>
      <c r="G29" s="59"/>
      <c r="H29" s="59"/>
    </row>
    <row r="30" spans="1:18" ht="4.5" customHeight="1" x14ac:dyDescent="0.2">
      <c r="A30" s="68"/>
      <c r="B30" s="59"/>
      <c r="C30" s="59"/>
      <c r="D30" s="59"/>
      <c r="E30" s="77"/>
      <c r="F30" s="63"/>
      <c r="G30" s="59"/>
      <c r="H30" s="59"/>
      <c r="J30" s="53"/>
      <c r="O30" s="53"/>
      <c r="R30" s="53"/>
    </row>
    <row r="31" spans="1:18" ht="15" customHeight="1" x14ac:dyDescent="0.2">
      <c r="A31" s="68"/>
      <c r="B31" s="59"/>
      <c r="C31" s="59"/>
      <c r="D31" s="59"/>
      <c r="E31" s="78">
        <f>SUM(E8,E10,E12,E14,E18,E20,E22,E24,E26,E28,E16)</f>
        <v>41907255.969999991</v>
      </c>
      <c r="F31" s="63"/>
      <c r="G31" s="59"/>
      <c r="H31" s="59"/>
      <c r="J31" s="53"/>
      <c r="O31" s="53"/>
      <c r="R31" s="53"/>
    </row>
    <row r="32" spans="1:18" ht="4.5" customHeight="1" thickBot="1" x14ac:dyDescent="0.25">
      <c r="A32" s="79"/>
      <c r="B32" s="80"/>
      <c r="C32" s="80"/>
      <c r="D32" s="81"/>
      <c r="E32" s="82"/>
      <c r="F32" s="83"/>
      <c r="G32" s="59"/>
      <c r="H32" s="59"/>
      <c r="J32" s="53"/>
      <c r="O32" s="53"/>
      <c r="R32" s="53"/>
    </row>
    <row r="33" spans="1:22" ht="6.75" customHeight="1" x14ac:dyDescent="0.2">
      <c r="B33" s="51"/>
      <c r="C33" s="51"/>
      <c r="D33" s="51"/>
      <c r="E33" s="52"/>
      <c r="F33" s="51"/>
      <c r="G33" s="51"/>
      <c r="H33" s="51"/>
      <c r="J33" s="53"/>
      <c r="O33" s="53"/>
      <c r="R33" s="53"/>
    </row>
    <row r="34" spans="1:22" ht="15" x14ac:dyDescent="0.25">
      <c r="A34" s="84"/>
      <c r="B34" s="85"/>
      <c r="C34" s="51"/>
      <c r="D34" s="51"/>
      <c r="E34" s="51"/>
      <c r="F34" s="51"/>
      <c r="G34" s="51"/>
      <c r="H34" s="51"/>
      <c r="J34" s="53"/>
      <c r="O34" s="53"/>
      <c r="R34" s="53"/>
    </row>
    <row r="35" spans="1:22" ht="2.25" customHeight="1" x14ac:dyDescent="0.2">
      <c r="B35" s="51"/>
      <c r="C35" s="51"/>
      <c r="D35" s="51"/>
      <c r="E35" s="51"/>
      <c r="F35" s="51"/>
      <c r="G35" s="51"/>
      <c r="H35" s="51"/>
      <c r="J35" s="53"/>
      <c r="O35" s="53"/>
      <c r="R35" s="53"/>
    </row>
    <row r="36" spans="1:22" ht="14.25" x14ac:dyDescent="0.2">
      <c r="A36" s="84"/>
      <c r="B36" s="51"/>
      <c r="C36" s="51"/>
      <c r="D36" s="51"/>
      <c r="E36" s="51"/>
      <c r="F36" s="51"/>
      <c r="G36" s="51"/>
      <c r="H36" s="51"/>
      <c r="J36" s="53"/>
      <c r="O36" s="53"/>
      <c r="R36" s="53"/>
    </row>
    <row r="37" spans="1:22" ht="2.25" customHeight="1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</row>
    <row r="38" spans="1:22" ht="14.25" x14ac:dyDescent="0.2">
      <c r="A38" s="8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</row>
    <row r="39" spans="1:22" ht="2.25" customHeight="1" x14ac:dyDescent="0.2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</row>
    <row r="40" spans="1:22" ht="14.25" x14ac:dyDescent="0.2">
      <c r="A40" s="8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</row>
    <row r="41" spans="1:22" ht="2.25" customHeight="1" x14ac:dyDescent="0.2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</row>
    <row r="42" spans="1:22" ht="14.25" x14ac:dyDescent="0.2">
      <c r="A42" s="84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</row>
    <row r="43" spans="1:22" ht="2.25" customHeight="1" x14ac:dyDescent="0.2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</row>
    <row r="44" spans="1:22" ht="14.25" x14ac:dyDescent="0.2">
      <c r="A44" s="84"/>
      <c r="E44" s="53"/>
      <c r="J44" s="53"/>
      <c r="O44" s="53"/>
      <c r="R44" s="53"/>
    </row>
    <row r="45" spans="1:22" ht="14.25" x14ac:dyDescent="0.2">
      <c r="A45" s="75"/>
      <c r="I45" s="70"/>
    </row>
  </sheetData>
  <pageMargins left="0.51181102362204722" right="0.51181102362204722" top="0.39370078740157483" bottom="0.3937007874015748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A06D-002B-4173-AE81-3074BB8F128A}">
  <sheetPr>
    <tabColor theme="3" tint="0.39997558519241921"/>
  </sheetPr>
  <dimension ref="A1:J13"/>
  <sheetViews>
    <sheetView workbookViewId="0">
      <selection activeCell="G9" sqref="G9"/>
    </sheetView>
  </sheetViews>
  <sheetFormatPr baseColWidth="10" defaultRowHeight="15" x14ac:dyDescent="0.25"/>
  <cols>
    <col min="2" max="2" width="18.42578125" customWidth="1"/>
    <col min="5" max="5" width="18.28515625" customWidth="1"/>
  </cols>
  <sheetData>
    <row r="1" spans="1:10" x14ac:dyDescent="0.25">
      <c r="A1" s="142">
        <v>2020</v>
      </c>
      <c r="B1" s="138"/>
      <c r="C1" s="138"/>
      <c r="D1" s="138"/>
      <c r="E1" s="138"/>
      <c r="F1" s="141"/>
      <c r="G1" s="141"/>
      <c r="H1" s="138"/>
      <c r="I1" s="138"/>
      <c r="J1" s="138"/>
    </row>
    <row r="2" spans="1:10" x14ac:dyDescent="0.25">
      <c r="A2" s="143" t="s">
        <v>135</v>
      </c>
      <c r="B2" s="138"/>
      <c r="C2" s="138"/>
      <c r="D2" s="138"/>
      <c r="E2" s="138"/>
      <c r="F2" s="141"/>
      <c r="G2" s="141"/>
      <c r="H2" s="138"/>
      <c r="I2" s="138"/>
      <c r="J2" s="138"/>
    </row>
    <row r="3" spans="1:10" x14ac:dyDescent="0.25">
      <c r="A3" s="138"/>
      <c r="B3" s="138"/>
      <c r="C3" s="138"/>
      <c r="D3" s="138"/>
      <c r="E3" s="138"/>
      <c r="F3" s="141"/>
      <c r="G3" s="141"/>
      <c r="H3" s="138"/>
      <c r="I3" s="138"/>
      <c r="J3" s="138"/>
    </row>
    <row r="4" spans="1:10" ht="90" customHeight="1" x14ac:dyDescent="0.25">
      <c r="A4" s="144"/>
      <c r="B4" s="146" t="s">
        <v>136</v>
      </c>
      <c r="C4" s="146"/>
      <c r="D4" s="146"/>
      <c r="E4" s="147" t="s">
        <v>137</v>
      </c>
      <c r="F4" s="148" t="s">
        <v>138</v>
      </c>
      <c r="G4" s="150"/>
      <c r="H4" s="151"/>
      <c r="I4" s="187"/>
      <c r="J4" s="188"/>
    </row>
    <row r="5" spans="1:10" x14ac:dyDescent="0.25">
      <c r="A5" s="144"/>
      <c r="B5" s="145"/>
      <c r="C5" s="145"/>
      <c r="D5" s="145"/>
      <c r="E5" s="145"/>
      <c r="F5" s="189"/>
      <c r="G5" s="189"/>
      <c r="H5" s="188"/>
      <c r="I5" s="188"/>
      <c r="J5" s="188"/>
    </row>
    <row r="6" spans="1:10" x14ac:dyDescent="0.25">
      <c r="A6" s="144"/>
      <c r="B6" s="145" t="s">
        <v>103</v>
      </c>
      <c r="C6" s="145"/>
      <c r="D6" s="145"/>
      <c r="E6" s="145" t="s">
        <v>132</v>
      </c>
      <c r="F6" s="149"/>
      <c r="G6" s="149">
        <v>3671</v>
      </c>
      <c r="H6" s="188"/>
      <c r="I6" s="188"/>
      <c r="J6" s="188"/>
    </row>
    <row r="7" spans="1:10" x14ac:dyDescent="0.25">
      <c r="A7" s="144"/>
      <c r="B7" s="145"/>
      <c r="C7" s="145"/>
      <c r="D7" s="145"/>
      <c r="E7" s="145" t="s">
        <v>130</v>
      </c>
      <c r="F7" s="149"/>
      <c r="G7" s="149">
        <v>3010</v>
      </c>
      <c r="H7" s="188"/>
      <c r="I7" s="188"/>
      <c r="J7" s="188"/>
    </row>
    <row r="8" spans="1:10" x14ac:dyDescent="0.25">
      <c r="A8" s="144"/>
      <c r="B8" s="145"/>
      <c r="C8" s="145"/>
      <c r="D8" s="145"/>
      <c r="E8" s="145"/>
      <c r="F8" s="190"/>
      <c r="G8" s="190"/>
      <c r="H8" s="188"/>
      <c r="I8" s="188"/>
      <c r="J8" s="188"/>
    </row>
    <row r="9" spans="1:10" x14ac:dyDescent="0.25">
      <c r="A9" s="144"/>
      <c r="B9" s="145" t="s">
        <v>16</v>
      </c>
      <c r="C9" s="145"/>
      <c r="D9" s="145"/>
      <c r="E9" s="145" t="s">
        <v>129</v>
      </c>
      <c r="F9" s="149"/>
      <c r="G9" s="149">
        <v>2740</v>
      </c>
      <c r="H9" s="188"/>
      <c r="I9" s="188"/>
      <c r="J9" s="188"/>
    </row>
    <row r="10" spans="1:10" x14ac:dyDescent="0.25">
      <c r="A10" s="144"/>
      <c r="B10" s="145"/>
      <c r="C10" s="145"/>
      <c r="D10" s="145"/>
      <c r="E10" s="145"/>
      <c r="F10" s="190"/>
      <c r="G10" s="190"/>
      <c r="H10" s="188"/>
      <c r="I10" s="188"/>
      <c r="J10" s="188"/>
    </row>
    <row r="11" spans="1:10" x14ac:dyDescent="0.25">
      <c r="A11" s="144"/>
      <c r="B11" s="145" t="s">
        <v>11</v>
      </c>
      <c r="C11" s="145"/>
      <c r="D11" s="145"/>
      <c r="E11" s="145" t="s">
        <v>128</v>
      </c>
      <c r="F11" s="149"/>
      <c r="G11" s="149">
        <v>2604</v>
      </c>
      <c r="H11" s="188"/>
      <c r="I11" s="188"/>
      <c r="J11" s="188"/>
    </row>
    <row r="12" spans="1:10" x14ac:dyDescent="0.25">
      <c r="A12" s="144"/>
      <c r="B12" s="145"/>
      <c r="C12" s="145"/>
      <c r="D12" s="145"/>
      <c r="E12" s="145"/>
      <c r="F12" s="190"/>
      <c r="G12" s="190"/>
      <c r="H12" s="188"/>
      <c r="I12" s="188"/>
      <c r="J12" s="188"/>
    </row>
    <row r="13" spans="1:10" x14ac:dyDescent="0.25">
      <c r="A13" s="138"/>
      <c r="B13" s="138"/>
      <c r="C13" s="138"/>
      <c r="D13" s="138"/>
      <c r="E13" s="138"/>
      <c r="F13" s="141"/>
      <c r="G13" s="141"/>
      <c r="H13" s="138"/>
      <c r="I13" s="138"/>
      <c r="J13" s="138"/>
    </row>
  </sheetData>
  <mergeCells count="13">
    <mergeCell ref="F12:G12"/>
    <mergeCell ref="H12:J12"/>
    <mergeCell ref="F8:G8"/>
    <mergeCell ref="H8:J8"/>
    <mergeCell ref="H9:J9"/>
    <mergeCell ref="F10:G10"/>
    <mergeCell ref="H10:J10"/>
    <mergeCell ref="H11:J11"/>
    <mergeCell ref="I4:J4"/>
    <mergeCell ref="F5:G5"/>
    <mergeCell ref="H5:J5"/>
    <mergeCell ref="H6:J6"/>
    <mergeCell ref="H7:J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FE44-2604-4B3B-B1F6-236D85790B57}">
  <dimension ref="A1:D53"/>
  <sheetViews>
    <sheetView workbookViewId="0">
      <selection activeCell="B48" sqref="B48"/>
    </sheetView>
  </sheetViews>
  <sheetFormatPr baseColWidth="10" defaultRowHeight="15" x14ac:dyDescent="0.25"/>
  <cols>
    <col min="1" max="1" width="4.42578125" style="135" customWidth="1"/>
    <col min="2" max="2" width="31.28515625" customWidth="1"/>
    <col min="3" max="3" width="26.42578125" style="139" customWidth="1"/>
    <col min="4" max="4" width="29.28515625" customWidth="1"/>
  </cols>
  <sheetData>
    <row r="1" spans="1:4" ht="90" customHeight="1" x14ac:dyDescent="0.25">
      <c r="A1" s="137"/>
      <c r="B1" s="136" t="s">
        <v>133</v>
      </c>
      <c r="C1" s="152" t="s">
        <v>139</v>
      </c>
      <c r="D1" s="136" t="s">
        <v>134</v>
      </c>
    </row>
    <row r="2" spans="1:4" x14ac:dyDescent="0.25">
      <c r="A2" s="135" t="s">
        <v>35</v>
      </c>
      <c r="B2" t="s">
        <v>132</v>
      </c>
      <c r="C2" s="140">
        <v>3671387</v>
      </c>
      <c r="D2" t="s">
        <v>105</v>
      </c>
    </row>
    <row r="3" spans="1:4" x14ac:dyDescent="0.25">
      <c r="C3" s="140">
        <v>1490792.05</v>
      </c>
      <c r="D3" t="s">
        <v>107</v>
      </c>
    </row>
    <row r="4" spans="1:4" ht="3.75" customHeight="1" x14ac:dyDescent="0.25">
      <c r="C4" s="140"/>
    </row>
    <row r="5" spans="1:4" x14ac:dyDescent="0.25">
      <c r="A5" s="135" t="s">
        <v>37</v>
      </c>
      <c r="B5" t="s">
        <v>131</v>
      </c>
      <c r="C5" s="140">
        <v>1880635.39</v>
      </c>
      <c r="D5" s="138" t="s">
        <v>107</v>
      </c>
    </row>
    <row r="6" spans="1:4" x14ac:dyDescent="0.25">
      <c r="C6" s="140">
        <v>1768123</v>
      </c>
      <c r="D6" s="138" t="s">
        <v>105</v>
      </c>
    </row>
    <row r="7" spans="1:4" ht="3.75" customHeight="1" x14ac:dyDescent="0.25">
      <c r="C7" s="140"/>
    </row>
    <row r="8" spans="1:4" x14ac:dyDescent="0.25">
      <c r="A8" s="135" t="s">
        <v>39</v>
      </c>
      <c r="B8" t="s">
        <v>130</v>
      </c>
      <c r="C8" s="140">
        <v>3009789</v>
      </c>
      <c r="D8" t="s">
        <v>105</v>
      </c>
    </row>
    <row r="9" spans="1:4" x14ac:dyDescent="0.25">
      <c r="C9" s="140">
        <v>122733.9</v>
      </c>
      <c r="D9" t="s">
        <v>107</v>
      </c>
    </row>
    <row r="10" spans="1:4" ht="3.75" customHeight="1" x14ac:dyDescent="0.25">
      <c r="C10" s="140"/>
    </row>
    <row r="11" spans="1:4" x14ac:dyDescent="0.25">
      <c r="A11" s="135" t="s">
        <v>38</v>
      </c>
      <c r="B11" t="s">
        <v>129</v>
      </c>
      <c r="C11" s="140">
        <v>2740000</v>
      </c>
      <c r="D11" t="s">
        <v>117</v>
      </c>
    </row>
    <row r="12" spans="1:4" ht="3.75" customHeight="1" x14ac:dyDescent="0.25">
      <c r="C12" s="140"/>
    </row>
    <row r="13" spans="1:4" x14ac:dyDescent="0.25">
      <c r="A13" s="135" t="s">
        <v>41</v>
      </c>
      <c r="B13" t="s">
        <v>128</v>
      </c>
      <c r="C13" s="140">
        <v>2604009.9300000002</v>
      </c>
      <c r="D13" t="s">
        <v>110</v>
      </c>
    </row>
    <row r="14" spans="1:4" ht="3.75" customHeight="1" x14ac:dyDescent="0.25">
      <c r="C14" s="140"/>
    </row>
    <row r="15" spans="1:4" x14ac:dyDescent="0.25">
      <c r="A15" s="135" t="s">
        <v>44</v>
      </c>
      <c r="B15" t="s">
        <v>127</v>
      </c>
      <c r="C15" s="140">
        <v>998205</v>
      </c>
      <c r="D15" t="s">
        <v>105</v>
      </c>
    </row>
    <row r="16" spans="1:4" x14ac:dyDescent="0.25">
      <c r="C16" s="140">
        <v>957808</v>
      </c>
      <c r="D16" t="s">
        <v>107</v>
      </c>
    </row>
    <row r="17" spans="1:4" ht="3.75" customHeight="1" x14ac:dyDescent="0.25">
      <c r="C17" s="140"/>
    </row>
    <row r="18" spans="1:4" x14ac:dyDescent="0.25">
      <c r="A18" s="135" t="s">
        <v>52</v>
      </c>
      <c r="B18" t="s">
        <v>126</v>
      </c>
      <c r="C18" s="140">
        <v>1448825</v>
      </c>
      <c r="D18" s="138" t="s">
        <v>105</v>
      </c>
    </row>
    <row r="19" spans="1:4" s="138" customFormat="1" ht="3.75" customHeight="1" x14ac:dyDescent="0.25">
      <c r="A19" s="135"/>
      <c r="C19" s="140"/>
    </row>
    <row r="20" spans="1:4" s="138" customFormat="1" x14ac:dyDescent="0.25">
      <c r="A20" s="135" t="s">
        <v>55</v>
      </c>
      <c r="B20" s="138" t="s">
        <v>143</v>
      </c>
      <c r="C20" s="140">
        <v>1029792.47</v>
      </c>
      <c r="D20" s="138" t="s">
        <v>144</v>
      </c>
    </row>
    <row r="21" spans="1:4" ht="3.75" customHeight="1" x14ac:dyDescent="0.25">
      <c r="C21" s="140"/>
    </row>
    <row r="22" spans="1:4" x14ac:dyDescent="0.25">
      <c r="A22" s="135" t="s">
        <v>56</v>
      </c>
      <c r="B22" t="s">
        <v>125</v>
      </c>
      <c r="C22" s="140">
        <v>975893.4</v>
      </c>
      <c r="D22" s="138" t="s">
        <v>120</v>
      </c>
    </row>
    <row r="23" spans="1:4" ht="3.75" customHeight="1" x14ac:dyDescent="0.25">
      <c r="C23" s="140"/>
    </row>
    <row r="24" spans="1:4" x14ac:dyDescent="0.25">
      <c r="A24" s="135" t="s">
        <v>59</v>
      </c>
      <c r="B24" t="s">
        <v>124</v>
      </c>
      <c r="C24" s="140">
        <v>953919.05</v>
      </c>
      <c r="D24" s="138" t="s">
        <v>114</v>
      </c>
    </row>
    <row r="25" spans="1:4" ht="3.75" customHeight="1" x14ac:dyDescent="0.25">
      <c r="C25" s="140"/>
    </row>
    <row r="26" spans="1:4" x14ac:dyDescent="0.25">
      <c r="A26" s="135" t="s">
        <v>63</v>
      </c>
      <c r="B26" t="s">
        <v>123</v>
      </c>
      <c r="C26" s="140">
        <v>851335</v>
      </c>
      <c r="D26" s="138" t="s">
        <v>120</v>
      </c>
    </row>
    <row r="27" spans="1:4" ht="3.75" customHeight="1" x14ac:dyDescent="0.25">
      <c r="C27" s="140"/>
    </row>
    <row r="28" spans="1:4" x14ac:dyDescent="0.25">
      <c r="A28" s="135" t="s">
        <v>65</v>
      </c>
      <c r="B28" t="s">
        <v>122</v>
      </c>
      <c r="C28" s="140">
        <v>847305</v>
      </c>
      <c r="D28" s="138" t="s">
        <v>105</v>
      </c>
    </row>
    <row r="29" spans="1:4" ht="3.75" customHeight="1" x14ac:dyDescent="0.25">
      <c r="C29" s="140"/>
    </row>
    <row r="30" spans="1:4" x14ac:dyDescent="0.25">
      <c r="A30" s="135" t="s">
        <v>75</v>
      </c>
      <c r="B30" t="s">
        <v>121</v>
      </c>
      <c r="C30" s="140">
        <v>792202.14</v>
      </c>
      <c r="D30" s="138" t="s">
        <v>120</v>
      </c>
    </row>
    <row r="31" spans="1:4" ht="3.75" customHeight="1" x14ac:dyDescent="0.25">
      <c r="C31" s="140"/>
    </row>
    <row r="32" spans="1:4" x14ac:dyDescent="0.25">
      <c r="A32" s="135" t="s">
        <v>76</v>
      </c>
      <c r="B32" t="s">
        <v>119</v>
      </c>
      <c r="C32" s="140">
        <v>429786.69</v>
      </c>
      <c r="D32" s="138" t="s">
        <v>107</v>
      </c>
    </row>
    <row r="33" spans="1:4" x14ac:dyDescent="0.25">
      <c r="C33" s="140">
        <v>288482</v>
      </c>
      <c r="D33" s="138" t="s">
        <v>105</v>
      </c>
    </row>
    <row r="34" spans="1:4" ht="3.75" customHeight="1" x14ac:dyDescent="0.25">
      <c r="C34" s="140"/>
    </row>
    <row r="35" spans="1:4" x14ac:dyDescent="0.25">
      <c r="A35" s="135" t="s">
        <v>77</v>
      </c>
      <c r="B35" t="s">
        <v>118</v>
      </c>
      <c r="C35" s="140">
        <v>662000</v>
      </c>
      <c r="D35" s="138" t="s">
        <v>117</v>
      </c>
    </row>
    <row r="36" spans="1:4" ht="3.75" customHeight="1" x14ac:dyDescent="0.25">
      <c r="C36" s="140"/>
    </row>
    <row r="37" spans="1:4" x14ac:dyDescent="0.25">
      <c r="A37" s="135" t="s">
        <v>78</v>
      </c>
      <c r="B37" t="s">
        <v>116</v>
      </c>
      <c r="C37" s="140">
        <v>432278</v>
      </c>
      <c r="D37" s="138" t="s">
        <v>105</v>
      </c>
    </row>
    <row r="38" spans="1:4" x14ac:dyDescent="0.25">
      <c r="C38" s="140">
        <v>164150.59</v>
      </c>
      <c r="D38" s="138" t="s">
        <v>107</v>
      </c>
    </row>
    <row r="39" spans="1:4" ht="3.75" customHeight="1" x14ac:dyDescent="0.25">
      <c r="C39" s="140"/>
    </row>
    <row r="40" spans="1:4" x14ac:dyDescent="0.25">
      <c r="A40" s="135" t="s">
        <v>113</v>
      </c>
      <c r="B40" t="s">
        <v>115</v>
      </c>
      <c r="C40" s="140">
        <v>582686.68000000005</v>
      </c>
      <c r="D40" s="138" t="s">
        <v>114</v>
      </c>
    </row>
    <row r="41" spans="1:4" ht="3.75" customHeight="1" x14ac:dyDescent="0.25">
      <c r="C41" s="140"/>
    </row>
    <row r="42" spans="1:4" x14ac:dyDescent="0.25">
      <c r="A42" s="135" t="s">
        <v>111</v>
      </c>
      <c r="B42" t="s">
        <v>112</v>
      </c>
      <c r="C42" s="140">
        <v>342038.26</v>
      </c>
      <c r="D42" s="138" t="s">
        <v>107</v>
      </c>
    </row>
    <row r="43" spans="1:4" x14ac:dyDescent="0.25">
      <c r="C43" s="140">
        <v>176489</v>
      </c>
      <c r="D43" s="138" t="s">
        <v>105</v>
      </c>
    </row>
    <row r="44" spans="1:4" ht="3.75" customHeight="1" x14ac:dyDescent="0.25">
      <c r="C44" s="140"/>
    </row>
    <row r="45" spans="1:4" x14ac:dyDescent="0.25">
      <c r="A45" s="135" t="s">
        <v>109</v>
      </c>
      <c r="B45" t="s">
        <v>104</v>
      </c>
      <c r="C45" s="140">
        <v>475725.52</v>
      </c>
      <c r="D45" s="138" t="s">
        <v>110</v>
      </c>
    </row>
    <row r="46" spans="1:4" ht="3.75" customHeight="1" x14ac:dyDescent="0.25">
      <c r="C46" s="140"/>
    </row>
    <row r="47" spans="1:4" x14ac:dyDescent="0.25">
      <c r="A47" s="135" t="s">
        <v>106</v>
      </c>
      <c r="B47" t="s">
        <v>108</v>
      </c>
      <c r="C47" s="140">
        <v>296221</v>
      </c>
      <c r="D47" s="138" t="s">
        <v>105</v>
      </c>
    </row>
    <row r="48" spans="1:4" x14ac:dyDescent="0.25">
      <c r="C48" s="140">
        <v>165569</v>
      </c>
      <c r="D48" s="138" t="s">
        <v>107</v>
      </c>
    </row>
    <row r="49" spans="2:4" ht="3.75" customHeight="1" x14ac:dyDescent="0.25">
      <c r="C49" s="140"/>
    </row>
    <row r="50" spans="2:4" x14ac:dyDescent="0.25">
      <c r="C50" s="140"/>
      <c r="D50" s="138"/>
    </row>
    <row r="51" spans="2:4" ht="3.75" customHeight="1" x14ac:dyDescent="0.25">
      <c r="C51" s="140"/>
    </row>
    <row r="53" spans="2:4" x14ac:dyDescent="0.25">
      <c r="B53" s="16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1:AE80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D18" sqref="AD18"/>
    </sheetView>
  </sheetViews>
  <sheetFormatPr baseColWidth="10" defaultColWidth="11.42578125" defaultRowHeight="12.75" outlineLevelRow="1" x14ac:dyDescent="0.2"/>
  <cols>
    <col min="1" max="1" width="2.85546875" style="2" customWidth="1"/>
    <col min="2" max="2" width="43.7109375" style="2" customWidth="1"/>
    <col min="3" max="3" width="0.85546875" style="2" customWidth="1"/>
    <col min="4" max="4" width="16.7109375" style="40" customWidth="1"/>
    <col min="5" max="5" width="0.7109375" style="2" customWidth="1"/>
    <col min="6" max="6" width="1.7109375" style="2" customWidth="1"/>
    <col min="7" max="7" width="2.28515625" style="107" customWidth="1"/>
    <col min="8" max="8" width="0.85546875" style="40" customWidth="1"/>
    <col min="9" max="9" width="15.28515625" style="40" customWidth="1"/>
    <col min="10" max="10" width="0.85546875" style="40" customWidth="1"/>
    <col min="11" max="11" width="15.28515625" style="40" customWidth="1"/>
    <col min="12" max="12" width="0.85546875" style="2" customWidth="1"/>
    <col min="13" max="13" width="10.7109375" style="2" customWidth="1"/>
    <col min="14" max="14" width="0.85546875" style="2" customWidth="1"/>
    <col min="15" max="15" width="13.5703125" style="2" customWidth="1"/>
    <col min="16" max="16" width="0.85546875" style="2" customWidth="1"/>
    <col min="17" max="17" width="13.5703125" style="2" customWidth="1"/>
    <col min="18" max="18" width="0.85546875" style="2" customWidth="1"/>
    <col min="19" max="19" width="15.7109375" style="40" customWidth="1"/>
    <col min="20" max="20" width="0.85546875" style="2" customWidth="1"/>
    <col min="21" max="21" width="13.7109375" style="2" customWidth="1"/>
    <col min="22" max="22" width="0.85546875" style="2" customWidth="1"/>
    <col min="23" max="23" width="12.7109375" style="40" customWidth="1"/>
    <col min="24" max="24" width="0.85546875" style="2" customWidth="1"/>
    <col min="25" max="25" width="10.7109375" style="2" customWidth="1"/>
    <col min="26" max="26" width="0.85546875" style="2" customWidth="1"/>
    <col min="27" max="27" width="10.7109375" style="2" customWidth="1"/>
    <col min="28" max="28" width="0.7109375" style="2" customWidth="1"/>
    <col min="29" max="29" width="1.7109375" style="2" customWidth="1"/>
    <col min="30" max="30" width="16.140625" style="2" customWidth="1"/>
    <col min="31" max="31" width="4" style="2" customWidth="1"/>
    <col min="32" max="16384" width="11.42578125" style="2"/>
  </cols>
  <sheetData>
    <row r="1" spans="1:31" ht="8.25" customHeight="1" thickBot="1" x14ac:dyDescent="0.25">
      <c r="A1" s="1"/>
      <c r="B1" s="1"/>
      <c r="C1" s="1"/>
      <c r="D1" s="29"/>
      <c r="E1" s="106"/>
      <c r="F1" s="1"/>
      <c r="G1" s="34"/>
      <c r="H1" s="29"/>
      <c r="I1" s="29"/>
      <c r="J1" s="29"/>
      <c r="K1" s="29"/>
      <c r="L1" s="1"/>
      <c r="M1" s="1"/>
      <c r="N1" s="1"/>
      <c r="O1" s="1"/>
      <c r="P1" s="1"/>
      <c r="Q1" s="1"/>
      <c r="R1" s="1"/>
      <c r="S1" s="29"/>
      <c r="T1" s="1"/>
      <c r="U1" s="1"/>
      <c r="V1" s="1"/>
      <c r="W1" s="29"/>
      <c r="X1" s="1"/>
      <c r="Y1" s="1"/>
      <c r="Z1" s="1"/>
      <c r="AA1" s="1"/>
      <c r="AB1" s="106"/>
      <c r="AC1" s="1"/>
    </row>
    <row r="2" spans="1:31" ht="3.75" customHeight="1" x14ac:dyDescent="0.2">
      <c r="A2" s="3"/>
      <c r="B2" s="4"/>
      <c r="C2" s="4"/>
      <c r="D2" s="30"/>
      <c r="E2" s="5"/>
      <c r="F2" s="1"/>
      <c r="G2" s="34"/>
      <c r="H2" s="34"/>
      <c r="I2" s="34"/>
      <c r="J2" s="34"/>
      <c r="K2" s="34"/>
      <c r="L2" s="11"/>
      <c r="M2" s="122"/>
      <c r="N2" s="11"/>
      <c r="O2" s="11"/>
      <c r="P2" s="11"/>
      <c r="Q2" s="11"/>
      <c r="R2" s="11"/>
      <c r="S2" s="34"/>
      <c r="T2" s="122"/>
      <c r="U2" s="122"/>
      <c r="V2" s="11"/>
      <c r="W2" s="34"/>
      <c r="X2" s="11"/>
      <c r="Y2" s="122"/>
      <c r="Z2" s="11"/>
      <c r="AA2" s="122"/>
      <c r="AB2" s="11"/>
      <c r="AC2" s="1"/>
    </row>
    <row r="3" spans="1:31" ht="117" customHeight="1" x14ac:dyDescent="0.25">
      <c r="A3" s="6" t="s">
        <v>5</v>
      </c>
      <c r="B3" s="11"/>
      <c r="C3" s="1"/>
      <c r="D3" s="31" t="s">
        <v>4</v>
      </c>
      <c r="E3" s="9"/>
      <c r="F3" s="1"/>
      <c r="G3" s="34"/>
      <c r="H3" s="34"/>
      <c r="I3" s="191" t="s">
        <v>93</v>
      </c>
      <c r="J3" s="11"/>
      <c r="K3" s="112" t="s">
        <v>26</v>
      </c>
      <c r="L3" s="11"/>
      <c r="M3" s="174" t="s">
        <v>169</v>
      </c>
      <c r="N3" s="121"/>
      <c r="O3" s="191" t="s">
        <v>27</v>
      </c>
      <c r="P3" s="123"/>
      <c r="Q3" s="191" t="s">
        <v>94</v>
      </c>
      <c r="R3" s="123"/>
      <c r="S3" s="175" t="s">
        <v>170</v>
      </c>
      <c r="T3" s="191"/>
      <c r="U3" s="153" t="s">
        <v>140</v>
      </c>
      <c r="V3" s="11"/>
      <c r="W3" s="113" t="s">
        <v>46</v>
      </c>
      <c r="X3" s="11"/>
      <c r="Y3" s="112" t="s">
        <v>99</v>
      </c>
      <c r="Z3" s="11"/>
      <c r="AA3" s="112" t="s">
        <v>95</v>
      </c>
      <c r="AB3" s="11"/>
      <c r="AC3" s="186"/>
    </row>
    <row r="4" spans="1:31" ht="2.25" customHeight="1" x14ac:dyDescent="0.25">
      <c r="A4" s="6"/>
      <c r="B4" s="11"/>
      <c r="C4" s="1"/>
      <c r="D4" s="33"/>
      <c r="E4" s="9"/>
      <c r="F4" s="1"/>
      <c r="G4" s="34"/>
      <c r="H4" s="34"/>
      <c r="I4" s="191"/>
      <c r="J4" s="11"/>
      <c r="K4" s="11"/>
      <c r="L4" s="11"/>
      <c r="M4" s="11"/>
      <c r="N4" s="11"/>
      <c r="O4" s="191"/>
      <c r="P4" s="123"/>
      <c r="Q4" s="191"/>
      <c r="R4" s="123"/>
      <c r="S4" s="11"/>
      <c r="T4" s="191"/>
      <c r="U4" s="11"/>
      <c r="V4" s="11"/>
      <c r="W4" s="11"/>
      <c r="X4" s="11"/>
      <c r="Y4" s="11"/>
      <c r="Z4" s="11"/>
      <c r="AA4" s="11"/>
      <c r="AB4" s="11"/>
      <c r="AC4" s="186"/>
    </row>
    <row r="5" spans="1:31" ht="9" customHeight="1" x14ac:dyDescent="0.2">
      <c r="A5" s="6"/>
      <c r="B5" s="11"/>
      <c r="C5" s="11"/>
      <c r="D5" s="33"/>
      <c r="E5" s="9"/>
      <c r="F5" s="1"/>
      <c r="G5" s="34"/>
      <c r="H5" s="34"/>
      <c r="I5" s="124"/>
      <c r="J5" s="34"/>
      <c r="K5" s="124"/>
      <c r="L5" s="11"/>
      <c r="M5" s="20"/>
      <c r="N5" s="11"/>
      <c r="O5" s="20"/>
      <c r="P5" s="11"/>
      <c r="Q5" s="20"/>
      <c r="R5" s="11"/>
      <c r="S5" s="124"/>
      <c r="T5" s="11"/>
      <c r="U5" s="124"/>
      <c r="V5" s="11"/>
      <c r="W5" s="124"/>
      <c r="X5" s="11"/>
      <c r="Y5" s="20"/>
      <c r="Z5" s="11"/>
      <c r="AA5" s="20"/>
      <c r="AB5" s="11"/>
      <c r="AC5" s="1"/>
    </row>
    <row r="6" spans="1:31" x14ac:dyDescent="0.2">
      <c r="A6" s="6"/>
      <c r="B6" s="11"/>
      <c r="C6" s="7"/>
      <c r="D6" s="32" t="s">
        <v>0</v>
      </c>
      <c r="E6" s="9"/>
      <c r="F6" s="1"/>
      <c r="G6" s="35"/>
      <c r="H6" s="35"/>
      <c r="I6" s="32" t="s">
        <v>0</v>
      </c>
      <c r="J6" s="35"/>
      <c r="K6" s="32" t="s">
        <v>0</v>
      </c>
      <c r="L6" s="7"/>
      <c r="M6" s="120" t="s">
        <v>0</v>
      </c>
      <c r="N6" s="7"/>
      <c r="O6" s="120" t="s">
        <v>0</v>
      </c>
      <c r="P6" s="7"/>
      <c r="Q6" s="120" t="s">
        <v>0</v>
      </c>
      <c r="R6" s="7"/>
      <c r="S6" s="32" t="s">
        <v>0</v>
      </c>
      <c r="T6" s="7"/>
      <c r="U6" s="32" t="s">
        <v>0</v>
      </c>
      <c r="V6" s="7"/>
      <c r="W6" s="32" t="s">
        <v>0</v>
      </c>
      <c r="X6" s="7"/>
      <c r="Y6" s="120" t="s">
        <v>0</v>
      </c>
      <c r="Z6" s="7"/>
      <c r="AA6" s="120" t="s">
        <v>0</v>
      </c>
      <c r="AB6" s="11"/>
      <c r="AC6" s="1"/>
    </row>
    <row r="7" spans="1:31" x14ac:dyDescent="0.2">
      <c r="A7" s="10"/>
      <c r="B7" s="21"/>
      <c r="C7" s="11"/>
      <c r="D7" s="34"/>
      <c r="E7" s="9"/>
      <c r="F7" s="1"/>
      <c r="G7" s="34"/>
      <c r="H7" s="34"/>
      <c r="I7" s="34"/>
      <c r="J7" s="34"/>
      <c r="K7" s="34"/>
      <c r="L7" s="11"/>
      <c r="M7" s="11"/>
      <c r="N7" s="11"/>
      <c r="O7" s="11"/>
      <c r="P7" s="11"/>
      <c r="Q7" s="11"/>
      <c r="R7" s="11"/>
      <c r="S7" s="34"/>
      <c r="T7" s="11"/>
      <c r="U7" s="34"/>
      <c r="V7" s="11"/>
      <c r="W7" s="34"/>
      <c r="X7" s="11"/>
      <c r="Y7" s="11"/>
      <c r="Z7" s="11"/>
      <c r="AA7" s="11"/>
      <c r="AB7" s="11"/>
      <c r="AC7" s="1"/>
    </row>
    <row r="8" spans="1:31" ht="15" customHeight="1" x14ac:dyDescent="0.25">
      <c r="A8" s="47" t="s">
        <v>7</v>
      </c>
      <c r="B8" s="11"/>
      <c r="C8" s="11"/>
      <c r="D8" s="36">
        <f>'Zahlungsart pro Unternehmen'!F3</f>
        <v>20023981.390000001</v>
      </c>
      <c r="E8" s="9"/>
      <c r="F8" s="1"/>
      <c r="G8" s="34"/>
      <c r="H8" s="34"/>
      <c r="I8" s="36">
        <v>19768083.5</v>
      </c>
      <c r="J8" s="34"/>
      <c r="K8" s="36"/>
      <c r="L8" s="11"/>
      <c r="M8" s="36"/>
      <c r="N8" s="13"/>
      <c r="O8" s="36"/>
      <c r="P8" s="13"/>
      <c r="Q8" s="36">
        <v>255897.89</v>
      </c>
      <c r="R8" s="13"/>
      <c r="S8" s="36"/>
      <c r="T8" s="13"/>
      <c r="U8" s="36"/>
      <c r="V8" s="13"/>
      <c r="W8" s="36"/>
      <c r="X8" s="11"/>
      <c r="Y8" s="12"/>
      <c r="Z8" s="11"/>
      <c r="AA8" s="12"/>
      <c r="AB8" s="11"/>
      <c r="AC8" s="1"/>
      <c r="AD8" s="125">
        <f>SUM(I8:AA8)</f>
        <v>20023981.390000001</v>
      </c>
      <c r="AE8" s="2" t="str">
        <f>IF(AD8=D8,"Ok","Fehler")</f>
        <v>Ok</v>
      </c>
    </row>
    <row r="9" spans="1:31" ht="3" customHeight="1" x14ac:dyDescent="0.2">
      <c r="A9" s="6"/>
      <c r="B9" s="11"/>
      <c r="C9" s="11"/>
      <c r="D9" s="34"/>
      <c r="E9" s="9"/>
      <c r="F9" s="1"/>
      <c r="G9" s="34"/>
      <c r="H9" s="34"/>
      <c r="I9" s="34"/>
      <c r="J9" s="34"/>
      <c r="K9" s="34"/>
      <c r="L9" s="11"/>
      <c r="M9" s="34"/>
      <c r="N9" s="13"/>
      <c r="O9" s="34"/>
      <c r="P9" s="13"/>
      <c r="Q9" s="34"/>
      <c r="R9" s="13"/>
      <c r="S9" s="34"/>
      <c r="T9" s="13"/>
      <c r="U9" s="34"/>
      <c r="V9" s="13"/>
      <c r="W9" s="34"/>
      <c r="X9" s="11"/>
      <c r="Y9" s="13"/>
      <c r="Z9" s="11"/>
      <c r="AA9" s="13"/>
      <c r="AB9" s="11"/>
      <c r="AC9" s="1"/>
    </row>
    <row r="10" spans="1:31" ht="48" hidden="1" customHeight="1" outlineLevel="1" x14ac:dyDescent="0.25">
      <c r="A10" s="192" t="s">
        <v>97</v>
      </c>
      <c r="B10" s="192"/>
      <c r="C10" s="11"/>
      <c r="D10" s="36"/>
      <c r="E10" s="9"/>
      <c r="F10" s="1"/>
      <c r="G10" s="34"/>
      <c r="H10" s="34"/>
      <c r="I10" s="36"/>
      <c r="J10" s="34"/>
      <c r="K10" s="36"/>
      <c r="L10" s="11"/>
      <c r="M10" s="36"/>
      <c r="N10" s="13"/>
      <c r="O10" s="36"/>
      <c r="P10" s="13"/>
      <c r="Q10" s="36"/>
      <c r="R10" s="13"/>
      <c r="S10" s="36"/>
      <c r="T10" s="13"/>
      <c r="U10" s="36"/>
      <c r="V10" s="13"/>
      <c r="W10" s="36"/>
      <c r="X10" s="11"/>
      <c r="Y10" s="12"/>
      <c r="Z10" s="11"/>
      <c r="AA10" s="12"/>
      <c r="AB10" s="11"/>
      <c r="AC10" s="1"/>
      <c r="AD10" s="125">
        <f>SUM(I10:AA10)</f>
        <v>0</v>
      </c>
      <c r="AE10" s="2" t="str">
        <f>IF(AD10=D10,"Ok","Fehler")</f>
        <v>Ok</v>
      </c>
    </row>
    <row r="11" spans="1:31" ht="3" hidden="1" customHeight="1" outlineLevel="1" x14ac:dyDescent="0.2">
      <c r="A11" s="6"/>
      <c r="B11" s="11"/>
      <c r="C11" s="11"/>
      <c r="D11" s="34"/>
      <c r="E11" s="9"/>
      <c r="F11" s="1"/>
      <c r="G11" s="34"/>
      <c r="H11" s="34"/>
      <c r="I11" s="34"/>
      <c r="J11" s="34"/>
      <c r="K11" s="34"/>
      <c r="L11" s="11"/>
      <c r="M11" s="34"/>
      <c r="N11" s="13"/>
      <c r="O11" s="34"/>
      <c r="P11" s="13"/>
      <c r="Q11" s="34"/>
      <c r="R11" s="13"/>
      <c r="S11" s="34"/>
      <c r="T11" s="13"/>
      <c r="U11" s="34"/>
      <c r="V11" s="13"/>
      <c r="W11" s="34"/>
      <c r="X11" s="11"/>
      <c r="Y11" s="13"/>
      <c r="Z11" s="11"/>
      <c r="AA11" s="13"/>
      <c r="AB11" s="11"/>
      <c r="AC11" s="1"/>
    </row>
    <row r="12" spans="1:31" ht="15" customHeight="1" collapsed="1" x14ac:dyDescent="0.25">
      <c r="A12" s="47" t="s">
        <v>20</v>
      </c>
      <c r="B12" s="11"/>
      <c r="C12" s="11"/>
      <c r="D12" s="36"/>
      <c r="E12" s="9"/>
      <c r="F12" s="1"/>
      <c r="G12" s="34"/>
      <c r="H12" s="34"/>
      <c r="I12" s="36"/>
      <c r="J12" s="34"/>
      <c r="K12" s="36"/>
      <c r="L12" s="11"/>
      <c r="M12" s="36"/>
      <c r="N12" s="13"/>
      <c r="O12" s="36"/>
      <c r="P12" s="13"/>
      <c r="Q12" s="36"/>
      <c r="R12" s="13"/>
      <c r="S12" s="36"/>
      <c r="T12" s="13"/>
      <c r="U12" s="36"/>
      <c r="V12" s="13"/>
      <c r="W12" s="36"/>
      <c r="X12" s="11"/>
      <c r="Y12" s="12"/>
      <c r="Z12" s="11"/>
      <c r="AA12" s="12"/>
      <c r="AB12" s="11"/>
      <c r="AC12" s="1"/>
      <c r="AD12" s="125">
        <f>SUM(I12:AA12)</f>
        <v>0</v>
      </c>
      <c r="AE12" s="2" t="str">
        <f>IF(AD12=D12,"Ok","Fehler")</f>
        <v>Ok</v>
      </c>
    </row>
    <row r="13" spans="1:31" ht="3" customHeight="1" x14ac:dyDescent="0.2">
      <c r="A13" s="6"/>
      <c r="B13" s="11"/>
      <c r="C13" s="11"/>
      <c r="D13" s="34"/>
      <c r="E13" s="9"/>
      <c r="F13" s="1"/>
      <c r="G13" s="34"/>
      <c r="H13" s="34"/>
      <c r="I13" s="34"/>
      <c r="J13" s="34"/>
      <c r="K13" s="34"/>
      <c r="L13" s="11"/>
      <c r="M13" s="34"/>
      <c r="N13" s="13"/>
      <c r="O13" s="34"/>
      <c r="P13" s="13"/>
      <c r="Q13" s="34"/>
      <c r="R13" s="13"/>
      <c r="S13" s="34"/>
      <c r="T13" s="13"/>
      <c r="U13" s="34"/>
      <c r="V13" s="13"/>
      <c r="W13" s="34"/>
      <c r="X13" s="11"/>
      <c r="Y13" s="13"/>
      <c r="Z13" s="11"/>
      <c r="AA13" s="13"/>
      <c r="AB13" s="11"/>
      <c r="AC13" s="1"/>
    </row>
    <row r="14" spans="1:31" ht="15" customHeight="1" x14ac:dyDescent="0.25">
      <c r="A14" t="s">
        <v>15</v>
      </c>
      <c r="B14" s="11"/>
      <c r="C14" s="11"/>
      <c r="D14" s="36">
        <f>'Zahlungsart pro Unternehmen'!F5</f>
        <v>14632202</v>
      </c>
      <c r="E14" s="9"/>
      <c r="F14" s="1"/>
      <c r="G14" s="34"/>
      <c r="H14" s="34"/>
      <c r="I14" s="36">
        <v>14513762</v>
      </c>
      <c r="J14" s="34"/>
      <c r="K14" s="36"/>
      <c r="L14" s="11"/>
      <c r="M14" s="36"/>
      <c r="N14" s="13"/>
      <c r="O14" s="36"/>
      <c r="P14" s="13"/>
      <c r="Q14" s="36"/>
      <c r="R14" s="13"/>
      <c r="S14" s="36"/>
      <c r="T14" s="13"/>
      <c r="U14" s="36"/>
      <c r="V14" s="13"/>
      <c r="W14" s="36"/>
      <c r="X14" s="11"/>
      <c r="Y14" s="12"/>
      <c r="Z14" s="11"/>
      <c r="AA14" s="12">
        <v>118440</v>
      </c>
      <c r="AB14" s="11"/>
      <c r="AC14" s="1"/>
      <c r="AD14" s="125">
        <f>SUM(I14:AA14)</f>
        <v>14632202</v>
      </c>
      <c r="AE14" s="2" t="str">
        <f>IF(AD14=D14,"Ok","Fehler")</f>
        <v>Ok</v>
      </c>
    </row>
    <row r="15" spans="1:31" ht="3" customHeight="1" x14ac:dyDescent="0.2">
      <c r="A15" s="6"/>
      <c r="B15" s="11"/>
      <c r="C15" s="11"/>
      <c r="D15" s="34"/>
      <c r="E15" s="9"/>
      <c r="F15" s="1"/>
      <c r="G15" s="34"/>
      <c r="H15" s="34"/>
      <c r="I15" s="34"/>
      <c r="J15" s="34"/>
      <c r="K15" s="34"/>
      <c r="L15" s="11"/>
      <c r="M15" s="34"/>
      <c r="N15" s="13"/>
      <c r="O15" s="34"/>
      <c r="P15" s="13"/>
      <c r="Q15" s="34"/>
      <c r="R15" s="13"/>
      <c r="S15" s="34"/>
      <c r="T15" s="13"/>
      <c r="U15" s="34"/>
      <c r="V15" s="13"/>
      <c r="W15" s="34"/>
      <c r="X15" s="11"/>
      <c r="Y15" s="13"/>
      <c r="Z15" s="11"/>
      <c r="AA15" s="13"/>
      <c r="AB15" s="11"/>
      <c r="AC15" s="1"/>
    </row>
    <row r="16" spans="1:31" ht="15" customHeight="1" x14ac:dyDescent="0.25">
      <c r="A16" t="s">
        <v>14</v>
      </c>
      <c r="B16" s="11"/>
      <c r="C16" s="11"/>
      <c r="D16" s="36">
        <f>'Zahlungsart pro Unternehmen'!F6</f>
        <v>199371</v>
      </c>
      <c r="E16" s="9"/>
      <c r="F16" s="1"/>
      <c r="G16" s="34"/>
      <c r="H16" s="34"/>
      <c r="I16" s="36"/>
      <c r="J16" s="34"/>
      <c r="K16" s="36"/>
      <c r="L16" s="11"/>
      <c r="M16" s="36"/>
      <c r="N16" s="13"/>
      <c r="O16" s="36"/>
      <c r="P16" s="13"/>
      <c r="Q16" s="36"/>
      <c r="R16" s="13"/>
      <c r="S16" s="36"/>
      <c r="T16" s="13"/>
      <c r="U16" s="36">
        <v>199371</v>
      </c>
      <c r="V16" s="13"/>
      <c r="W16" s="36"/>
      <c r="X16" s="11"/>
      <c r="Y16" s="12"/>
      <c r="Z16" s="11"/>
      <c r="AA16" s="12"/>
      <c r="AB16" s="11"/>
      <c r="AC16" s="1"/>
      <c r="AD16" s="125">
        <f>SUM(I16:AA16)</f>
        <v>199371</v>
      </c>
      <c r="AE16" s="2" t="str">
        <f>IF(AD16=D16,"Ok","Fehler")</f>
        <v>Ok</v>
      </c>
    </row>
    <row r="17" spans="1:31" ht="3" customHeight="1" x14ac:dyDescent="0.2">
      <c r="A17" s="6"/>
      <c r="B17" s="11"/>
      <c r="C17" s="11"/>
      <c r="D17" s="34"/>
      <c r="E17" s="9"/>
      <c r="F17" s="1"/>
      <c r="G17" s="34"/>
      <c r="H17" s="34"/>
      <c r="I17" s="34"/>
      <c r="J17" s="34"/>
      <c r="K17" s="34"/>
      <c r="L17" s="11"/>
      <c r="M17" s="34"/>
      <c r="N17" s="13"/>
      <c r="O17" s="34"/>
      <c r="P17" s="13"/>
      <c r="Q17" s="34"/>
      <c r="R17" s="13"/>
      <c r="S17" s="34"/>
      <c r="T17" s="13"/>
      <c r="U17" s="34"/>
      <c r="V17" s="13"/>
      <c r="W17" s="34"/>
      <c r="X17" s="11"/>
      <c r="Y17" s="13"/>
      <c r="Z17" s="11"/>
      <c r="AA17" s="13"/>
      <c r="AB17" s="11"/>
      <c r="AC17" s="1"/>
    </row>
    <row r="18" spans="1:31" ht="18" customHeight="1" x14ac:dyDescent="0.2">
      <c r="A18" s="11" t="s">
        <v>173</v>
      </c>
      <c r="B18" s="11"/>
      <c r="C18" s="11"/>
      <c r="D18" s="36"/>
      <c r="E18" s="9"/>
      <c r="F18" s="1"/>
      <c r="G18" s="34"/>
      <c r="H18" s="34"/>
      <c r="I18" s="36"/>
      <c r="J18" s="34"/>
      <c r="K18" s="36"/>
      <c r="L18" s="11"/>
      <c r="M18" s="36"/>
      <c r="N18" s="13"/>
      <c r="O18" s="36"/>
      <c r="P18" s="13"/>
      <c r="Q18" s="36"/>
      <c r="R18" s="13"/>
      <c r="S18" s="36"/>
      <c r="T18" s="13"/>
      <c r="U18" s="36"/>
      <c r="V18" s="13"/>
      <c r="W18" s="36"/>
      <c r="X18" s="11"/>
      <c r="Y18" s="36"/>
      <c r="Z18" s="11"/>
      <c r="AA18" s="36"/>
      <c r="AB18" s="11"/>
      <c r="AC18" s="1"/>
      <c r="AD18" s="125">
        <v>0</v>
      </c>
      <c r="AE18" s="194" t="s">
        <v>174</v>
      </c>
    </row>
    <row r="19" spans="1:31" ht="3" customHeight="1" x14ac:dyDescent="0.2">
      <c r="A19" s="11"/>
      <c r="B19" s="11"/>
      <c r="C19" s="11"/>
      <c r="D19" s="34"/>
      <c r="E19" s="9"/>
      <c r="F19" s="1"/>
      <c r="G19" s="34"/>
      <c r="H19" s="34"/>
      <c r="I19" s="34"/>
      <c r="J19" s="34"/>
      <c r="K19" s="34"/>
      <c r="L19" s="11"/>
      <c r="M19" s="34"/>
      <c r="N19" s="13"/>
      <c r="O19" s="34"/>
      <c r="P19" s="13"/>
      <c r="Q19" s="34"/>
      <c r="R19" s="13"/>
      <c r="S19" s="34"/>
      <c r="T19" s="13"/>
      <c r="U19" s="34"/>
      <c r="V19" s="13"/>
      <c r="W19" s="34"/>
      <c r="X19" s="11"/>
      <c r="Y19" s="13"/>
      <c r="Z19" s="11"/>
      <c r="AA19" s="13"/>
      <c r="AB19" s="11"/>
      <c r="AC19" s="1"/>
    </row>
    <row r="20" spans="1:31" ht="15" customHeight="1" x14ac:dyDescent="0.25">
      <c r="A20" s="138" t="s">
        <v>146</v>
      </c>
      <c r="B20" s="11"/>
      <c r="C20" s="11"/>
      <c r="D20" s="36"/>
      <c r="E20" s="9"/>
      <c r="F20" s="1"/>
      <c r="G20" s="34"/>
      <c r="H20" s="34"/>
      <c r="I20" s="36"/>
      <c r="J20" s="34"/>
      <c r="K20" s="36"/>
      <c r="L20" s="11"/>
      <c r="M20" s="36"/>
      <c r="N20" s="13"/>
      <c r="O20" s="36"/>
      <c r="P20" s="13"/>
      <c r="Q20" s="36"/>
      <c r="R20" s="13"/>
      <c r="S20" s="36"/>
      <c r="T20" s="13"/>
      <c r="U20" s="36"/>
      <c r="V20" s="13"/>
      <c r="W20" s="36"/>
      <c r="X20" s="11"/>
      <c r="Y20" s="12"/>
      <c r="Z20" s="11"/>
      <c r="AA20" s="12"/>
      <c r="AB20" s="11"/>
      <c r="AC20" s="1"/>
      <c r="AD20" s="125">
        <f>SUM(I20:AA20)</f>
        <v>0</v>
      </c>
      <c r="AE20" s="2" t="str">
        <f>IF(AD20=D20,"Ok","Fehler")</f>
        <v>Ok</v>
      </c>
    </row>
    <row r="21" spans="1:31" ht="3" customHeight="1" x14ac:dyDescent="0.2">
      <c r="A21" s="6"/>
      <c r="B21" s="11"/>
      <c r="C21" s="11"/>
      <c r="D21" s="34"/>
      <c r="E21" s="9"/>
      <c r="F21" s="1"/>
      <c r="G21" s="34"/>
      <c r="H21" s="34"/>
      <c r="I21" s="34"/>
      <c r="J21" s="34"/>
      <c r="K21" s="34"/>
      <c r="L21" s="11"/>
      <c r="M21" s="34"/>
      <c r="N21" s="13"/>
      <c r="O21" s="34"/>
      <c r="P21" s="13"/>
      <c r="Q21" s="34"/>
      <c r="R21" s="13"/>
      <c r="S21" s="34"/>
      <c r="T21" s="13"/>
      <c r="U21" s="34"/>
      <c r="V21" s="13"/>
      <c r="W21" s="34"/>
      <c r="X21" s="11"/>
      <c r="Y21" s="13"/>
      <c r="Z21" s="11"/>
      <c r="AA21" s="13"/>
      <c r="AB21" s="11"/>
      <c r="AC21" s="1"/>
    </row>
    <row r="22" spans="1:31" ht="15" customHeight="1" x14ac:dyDescent="0.25">
      <c r="A22" t="s">
        <v>13</v>
      </c>
      <c r="B22" s="11"/>
      <c r="C22" s="11"/>
      <c r="D22" s="36"/>
      <c r="E22" s="9"/>
      <c r="F22" s="1"/>
      <c r="G22" s="34"/>
      <c r="H22" s="34"/>
      <c r="I22" s="36"/>
      <c r="J22" s="34"/>
      <c r="K22" s="36"/>
      <c r="L22" s="11"/>
      <c r="M22" s="36"/>
      <c r="N22" s="13"/>
      <c r="O22" s="36"/>
      <c r="P22" s="13"/>
      <c r="Q22" s="36"/>
      <c r="R22" s="13"/>
      <c r="S22" s="36"/>
      <c r="T22" s="13"/>
      <c r="U22" s="36"/>
      <c r="V22" s="13"/>
      <c r="W22" s="36"/>
      <c r="X22" s="11"/>
      <c r="Y22" s="12"/>
      <c r="Z22" s="11"/>
      <c r="AA22" s="12"/>
      <c r="AB22" s="11"/>
      <c r="AC22" s="1"/>
      <c r="AD22" s="125">
        <f>SUM(I22:AA22)</f>
        <v>0</v>
      </c>
      <c r="AE22" s="2" t="str">
        <f>IF(AD22=D22,"Ok","Fehler")</f>
        <v>Ok</v>
      </c>
    </row>
    <row r="23" spans="1:31" ht="3" customHeight="1" x14ac:dyDescent="0.2">
      <c r="A23" s="6"/>
      <c r="B23" s="11"/>
      <c r="C23" s="11"/>
      <c r="D23" s="34"/>
      <c r="E23" s="9"/>
      <c r="F23" s="1"/>
      <c r="G23" s="34"/>
      <c r="H23" s="34"/>
      <c r="I23" s="34"/>
      <c r="J23" s="34"/>
      <c r="K23" s="34"/>
      <c r="L23" s="11"/>
      <c r="M23" s="34"/>
      <c r="N23" s="13"/>
      <c r="O23" s="34"/>
      <c r="P23" s="13"/>
      <c r="Q23" s="34"/>
      <c r="R23" s="13"/>
      <c r="S23" s="34"/>
      <c r="T23" s="13"/>
      <c r="U23" s="34"/>
      <c r="V23" s="13"/>
      <c r="W23" s="34"/>
      <c r="X23" s="11"/>
      <c r="Y23" s="13"/>
      <c r="Z23" s="11"/>
      <c r="AA23" s="13"/>
      <c r="AB23" s="11"/>
      <c r="AC23" s="1"/>
    </row>
    <row r="24" spans="1:31" ht="15" customHeight="1" x14ac:dyDescent="0.25">
      <c r="A24" t="s">
        <v>98</v>
      </c>
      <c r="B24" s="11"/>
      <c r="C24" s="11"/>
      <c r="D24" s="36">
        <f>'Zahlungsart pro Unternehmen'!F10</f>
        <v>1072908.8999999999</v>
      </c>
      <c r="E24" s="9"/>
      <c r="F24" s="1"/>
      <c r="G24" s="34"/>
      <c r="H24" s="34"/>
      <c r="I24" s="36"/>
      <c r="J24" s="34"/>
      <c r="K24" s="36"/>
      <c r="L24" s="11"/>
      <c r="M24" s="36"/>
      <c r="N24" s="13"/>
      <c r="O24" s="36"/>
      <c r="P24" s="13"/>
      <c r="Q24" s="36"/>
      <c r="R24" s="13"/>
      <c r="S24" s="36">
        <v>990093.46</v>
      </c>
      <c r="T24" s="13"/>
      <c r="U24" s="36"/>
      <c r="V24" s="13"/>
      <c r="W24" s="36"/>
      <c r="X24" s="11"/>
      <c r="Y24" s="36">
        <v>82815.44</v>
      </c>
      <c r="Z24" s="11"/>
      <c r="AA24" s="12"/>
      <c r="AB24" s="11"/>
      <c r="AC24" s="1"/>
      <c r="AD24" s="125">
        <f>SUM(I24:AA24)</f>
        <v>1072908.8999999999</v>
      </c>
      <c r="AE24" s="2" t="str">
        <f>IF(AD24=D24,"Ok","Fehler")</f>
        <v>Ok</v>
      </c>
    </row>
    <row r="25" spans="1:31" ht="3" customHeight="1" x14ac:dyDescent="0.2">
      <c r="A25" s="6"/>
      <c r="B25" s="11"/>
      <c r="C25" s="11"/>
      <c r="D25" s="34"/>
      <c r="E25" s="9"/>
      <c r="F25" s="1"/>
      <c r="G25" s="34"/>
      <c r="H25" s="34"/>
      <c r="I25" s="34"/>
      <c r="J25" s="34"/>
      <c r="K25" s="34"/>
      <c r="L25" s="11"/>
      <c r="M25" s="34"/>
      <c r="N25" s="13"/>
      <c r="O25" s="34"/>
      <c r="P25" s="13"/>
      <c r="Q25" s="34"/>
      <c r="R25" s="13"/>
      <c r="S25" s="34"/>
      <c r="T25" s="13"/>
      <c r="U25" s="34"/>
      <c r="V25" s="13"/>
      <c r="W25" s="34"/>
      <c r="X25" s="11"/>
      <c r="Y25" s="13"/>
      <c r="Z25" s="11"/>
      <c r="AA25" s="13"/>
      <c r="AB25" s="11"/>
      <c r="AC25" s="1"/>
    </row>
    <row r="26" spans="1:31" ht="15" customHeight="1" x14ac:dyDescent="0.25">
      <c r="A26" t="s">
        <v>18</v>
      </c>
      <c r="B26" s="11"/>
      <c r="C26" s="11"/>
      <c r="D26" s="36"/>
      <c r="E26" s="9"/>
      <c r="F26" s="1"/>
      <c r="G26" s="34"/>
      <c r="H26" s="34"/>
      <c r="I26" s="36"/>
      <c r="J26" s="34"/>
      <c r="K26" s="36"/>
      <c r="L26" s="11"/>
      <c r="M26" s="36"/>
      <c r="N26" s="13"/>
      <c r="O26" s="36"/>
      <c r="P26" s="13"/>
      <c r="Q26" s="36"/>
      <c r="R26" s="13"/>
      <c r="S26" s="36"/>
      <c r="T26" s="13"/>
      <c r="U26" s="36"/>
      <c r="V26" s="13"/>
      <c r="W26" s="36"/>
      <c r="X26" s="11"/>
      <c r="Y26" s="12"/>
      <c r="Z26" s="11"/>
      <c r="AA26" s="12"/>
      <c r="AB26" s="11"/>
      <c r="AC26" s="1"/>
      <c r="AD26" s="125">
        <f>SUM(I26:AA26)</f>
        <v>0</v>
      </c>
      <c r="AE26" s="2" t="str">
        <f>IF(AD26=D26,"Ok","Fehler")</f>
        <v>Ok</v>
      </c>
    </row>
    <row r="27" spans="1:31" ht="3" customHeight="1" x14ac:dyDescent="0.2">
      <c r="A27" s="6"/>
      <c r="B27" s="11"/>
      <c r="C27" s="11"/>
      <c r="D27" s="34"/>
      <c r="E27" s="9"/>
      <c r="F27" s="1"/>
      <c r="G27" s="34"/>
      <c r="H27" s="34"/>
      <c r="I27" s="34"/>
      <c r="J27" s="34"/>
      <c r="K27" s="34"/>
      <c r="L27" s="11"/>
      <c r="M27" s="34"/>
      <c r="N27" s="13"/>
      <c r="O27" s="34"/>
      <c r="P27" s="13"/>
      <c r="Q27" s="34"/>
      <c r="R27" s="13"/>
      <c r="S27" s="34"/>
      <c r="T27" s="13"/>
      <c r="U27" s="34"/>
      <c r="V27" s="13"/>
      <c r="W27" s="34"/>
      <c r="X27" s="11"/>
      <c r="Y27" s="13"/>
      <c r="Z27" s="11"/>
      <c r="AA27" s="13"/>
      <c r="AB27" s="11"/>
      <c r="AC27" s="1"/>
    </row>
    <row r="28" spans="1:31" ht="30" customHeight="1" x14ac:dyDescent="0.25">
      <c r="A28" s="186" t="s">
        <v>17</v>
      </c>
      <c r="B28" s="186"/>
      <c r="C28" s="11"/>
      <c r="D28" s="36">
        <f>'Zahlungsart pro Unternehmen'!F12</f>
        <v>6856478.46</v>
      </c>
      <c r="E28" s="9"/>
      <c r="F28" s="1"/>
      <c r="G28" s="34"/>
      <c r="H28" s="34"/>
      <c r="I28" s="36">
        <f>1187205.55+1737578.25+491884.04+254497.03+230099.2+226582.71+235331.43+50719.68</f>
        <v>4413897.8899999997</v>
      </c>
      <c r="J28" s="34"/>
      <c r="K28" s="36"/>
      <c r="L28" s="11"/>
      <c r="M28" s="36">
        <v>96822.53</v>
      </c>
      <c r="N28" s="13"/>
      <c r="O28" s="36">
        <v>2345758.04</v>
      </c>
      <c r="P28" s="13"/>
      <c r="Q28" s="36"/>
      <c r="R28" s="13"/>
      <c r="S28" s="36"/>
      <c r="T28" s="13"/>
      <c r="U28" s="36"/>
      <c r="V28" s="13"/>
      <c r="W28" s="36"/>
      <c r="X28" s="11"/>
      <c r="Y28" s="12"/>
      <c r="Z28" s="11"/>
      <c r="AA28" s="12"/>
      <c r="AB28" s="11"/>
      <c r="AC28" s="1"/>
      <c r="AD28" s="125">
        <f>SUM(I28:AA28)</f>
        <v>6856478.46</v>
      </c>
      <c r="AE28" s="2" t="str">
        <f>IF(AD28=D28,"Ok","Fehler")</f>
        <v>Ok</v>
      </c>
    </row>
    <row r="29" spans="1:31" ht="3" customHeight="1" x14ac:dyDescent="0.2">
      <c r="A29" s="6"/>
      <c r="B29" s="11"/>
      <c r="C29" s="11"/>
      <c r="D29" s="34"/>
      <c r="E29" s="9"/>
      <c r="F29" s="1"/>
      <c r="G29" s="34"/>
      <c r="H29" s="34"/>
      <c r="I29" s="34"/>
      <c r="J29" s="34"/>
      <c r="K29" s="34"/>
      <c r="L29" s="11"/>
      <c r="M29" s="34"/>
      <c r="N29" s="13"/>
      <c r="O29" s="34"/>
      <c r="P29" s="13"/>
      <c r="Q29" s="34"/>
      <c r="R29" s="13"/>
      <c r="S29" s="34"/>
      <c r="T29" s="13"/>
      <c r="U29" s="34"/>
      <c r="V29" s="13"/>
      <c r="W29" s="34"/>
      <c r="X29" s="11"/>
      <c r="Y29" s="13"/>
      <c r="Z29" s="11"/>
      <c r="AA29" s="13"/>
      <c r="AB29" s="11"/>
      <c r="AC29" s="1"/>
    </row>
    <row r="30" spans="1:31" ht="15" customHeight="1" x14ac:dyDescent="0.25">
      <c r="A30" t="s">
        <v>16</v>
      </c>
      <c r="B30" s="11"/>
      <c r="C30" s="11"/>
      <c r="D30" s="36"/>
      <c r="E30" s="9"/>
      <c r="F30" s="1"/>
      <c r="G30" s="34"/>
      <c r="H30" s="34"/>
      <c r="I30" s="36"/>
      <c r="J30" s="34"/>
      <c r="K30" s="36"/>
      <c r="L30" s="11"/>
      <c r="M30" s="36"/>
      <c r="N30" s="13"/>
      <c r="O30" s="36"/>
      <c r="P30" s="13"/>
      <c r="Q30" s="36"/>
      <c r="R30" s="13"/>
      <c r="S30" s="36"/>
      <c r="T30" s="13"/>
      <c r="U30" s="36"/>
      <c r="V30" s="13"/>
      <c r="W30" s="36"/>
      <c r="X30" s="11"/>
      <c r="Y30" s="12"/>
      <c r="Z30" s="11"/>
      <c r="AA30" s="12"/>
      <c r="AB30" s="11"/>
      <c r="AC30" s="1"/>
      <c r="AD30" s="125">
        <f>SUM(I30:AA30)</f>
        <v>0</v>
      </c>
      <c r="AE30" s="2" t="str">
        <f>IF(AD30=D30,"Ok","Fehler")</f>
        <v>Ok</v>
      </c>
    </row>
    <row r="31" spans="1:31" ht="3" customHeight="1" x14ac:dyDescent="0.2">
      <c r="A31" s="6"/>
      <c r="B31" s="11"/>
      <c r="C31" s="11"/>
      <c r="D31" s="34"/>
      <c r="E31" s="9"/>
      <c r="F31" s="1"/>
      <c r="G31" s="34"/>
      <c r="H31" s="34"/>
      <c r="I31" s="34"/>
      <c r="J31" s="34"/>
      <c r="K31" s="34"/>
      <c r="L31" s="11"/>
      <c r="M31" s="34"/>
      <c r="N31" s="13"/>
      <c r="O31" s="34"/>
      <c r="P31" s="13"/>
      <c r="Q31" s="34"/>
      <c r="R31" s="13"/>
      <c r="S31" s="34"/>
      <c r="T31" s="13"/>
      <c r="U31" s="34"/>
      <c r="V31" s="13"/>
      <c r="W31" s="34"/>
      <c r="X31" s="11"/>
      <c r="Y31" s="13"/>
      <c r="Z31" s="11"/>
      <c r="AA31" s="13"/>
      <c r="AB31" s="11"/>
      <c r="AC31" s="1"/>
    </row>
    <row r="32" spans="1:31" ht="15" customHeight="1" x14ac:dyDescent="0.25">
      <c r="A32" t="s">
        <v>23</v>
      </c>
      <c r="B32" s="11"/>
      <c r="C32" s="11"/>
      <c r="D32" s="36"/>
      <c r="E32" s="9"/>
      <c r="F32" s="1"/>
      <c r="G32" s="34"/>
      <c r="H32" s="34"/>
      <c r="I32" s="36"/>
      <c r="J32" s="34"/>
      <c r="K32" s="36"/>
      <c r="L32" s="11"/>
      <c r="M32" s="36"/>
      <c r="N32" s="13"/>
      <c r="O32" s="36"/>
      <c r="P32" s="13"/>
      <c r="Q32" s="36"/>
      <c r="R32" s="13"/>
      <c r="S32" s="36"/>
      <c r="T32" s="13"/>
      <c r="U32" s="36"/>
      <c r="V32" s="13"/>
      <c r="W32" s="36"/>
      <c r="X32" s="11"/>
      <c r="Y32" s="12"/>
      <c r="Z32" s="11"/>
      <c r="AA32" s="12"/>
      <c r="AB32" s="11"/>
      <c r="AC32" s="1"/>
      <c r="AD32" s="125">
        <f>SUM(I32:AA32)</f>
        <v>0</v>
      </c>
      <c r="AE32" s="2" t="str">
        <f>IF(AD32=D32,"Ok","Fehler")</f>
        <v>Ok</v>
      </c>
    </row>
    <row r="33" spans="1:31" ht="3" customHeight="1" x14ac:dyDescent="0.2">
      <c r="A33" s="6"/>
      <c r="B33" s="11"/>
      <c r="C33" s="11"/>
      <c r="D33" s="34"/>
      <c r="E33" s="9"/>
      <c r="F33" s="1"/>
      <c r="G33" s="34"/>
      <c r="H33" s="34"/>
      <c r="I33" s="34"/>
      <c r="J33" s="34"/>
      <c r="K33" s="34"/>
      <c r="L33" s="11"/>
      <c r="M33" s="34"/>
      <c r="N33" s="13"/>
      <c r="O33" s="34"/>
      <c r="P33" s="13"/>
      <c r="Q33" s="34"/>
      <c r="R33" s="13"/>
      <c r="S33" s="34"/>
      <c r="T33" s="13"/>
      <c r="U33" s="34"/>
      <c r="V33" s="13"/>
      <c r="W33" s="34"/>
      <c r="X33" s="11"/>
      <c r="Y33" s="13"/>
      <c r="Z33" s="11"/>
      <c r="AA33" s="13"/>
      <c r="AB33" s="11"/>
      <c r="AC33" s="1"/>
    </row>
    <row r="34" spans="1:31" ht="15" customHeight="1" x14ac:dyDescent="0.25">
      <c r="A34" t="s">
        <v>24</v>
      </c>
      <c r="B34" s="11"/>
      <c r="C34" s="11"/>
      <c r="D34" s="36"/>
      <c r="E34" s="9"/>
      <c r="F34" s="1"/>
      <c r="G34" s="34"/>
      <c r="H34" s="34"/>
      <c r="I34" s="36"/>
      <c r="J34" s="34"/>
      <c r="K34" s="36"/>
      <c r="L34" s="11"/>
      <c r="M34" s="36"/>
      <c r="N34" s="13"/>
      <c r="O34" s="36"/>
      <c r="P34" s="13"/>
      <c r="Q34" s="36"/>
      <c r="R34" s="13"/>
      <c r="S34" s="36"/>
      <c r="T34" s="13"/>
      <c r="U34" s="36"/>
      <c r="V34" s="13"/>
      <c r="W34" s="36"/>
      <c r="X34" s="11"/>
      <c r="Y34" s="12"/>
      <c r="Z34" s="11"/>
      <c r="AA34" s="12"/>
      <c r="AB34" s="11"/>
      <c r="AC34" s="1"/>
      <c r="AD34" s="125">
        <f>SUM(I34:AA34)</f>
        <v>0</v>
      </c>
      <c r="AE34" s="2" t="str">
        <f>IF(AD34=D34,"Ok","Fehler")</f>
        <v>Ok</v>
      </c>
    </row>
    <row r="35" spans="1:31" ht="3" customHeight="1" x14ac:dyDescent="0.2">
      <c r="A35" s="6"/>
      <c r="B35" s="11"/>
      <c r="C35" s="11"/>
      <c r="D35" s="34"/>
      <c r="E35" s="9"/>
      <c r="F35" s="1"/>
      <c r="G35" s="34"/>
      <c r="H35" s="34"/>
      <c r="I35" s="34"/>
      <c r="J35" s="34"/>
      <c r="K35" s="34"/>
      <c r="L35" s="11"/>
      <c r="M35" s="34"/>
      <c r="N35" s="13"/>
      <c r="O35" s="34"/>
      <c r="P35" s="13"/>
      <c r="Q35" s="34"/>
      <c r="R35" s="13"/>
      <c r="S35" s="34"/>
      <c r="T35" s="13"/>
      <c r="U35" s="34"/>
      <c r="V35" s="13"/>
      <c r="W35" s="34"/>
      <c r="X35" s="11"/>
      <c r="Y35" s="13"/>
      <c r="Z35" s="11"/>
      <c r="AA35" s="13"/>
      <c r="AB35" s="11"/>
      <c r="AC35" s="1"/>
    </row>
    <row r="36" spans="1:31" ht="15" customHeight="1" x14ac:dyDescent="0.25">
      <c r="A36" t="s">
        <v>12</v>
      </c>
      <c r="B36" s="11"/>
      <c r="C36" s="11"/>
      <c r="D36" s="36"/>
      <c r="E36" s="9"/>
      <c r="F36" s="1"/>
      <c r="G36" s="34"/>
      <c r="H36" s="34"/>
      <c r="I36" s="36"/>
      <c r="J36" s="34"/>
      <c r="K36" s="36"/>
      <c r="L36" s="11"/>
      <c r="M36" s="36"/>
      <c r="N36" s="13"/>
      <c r="O36" s="36"/>
      <c r="P36" s="13"/>
      <c r="Q36" s="36"/>
      <c r="R36" s="13"/>
      <c r="S36" s="36"/>
      <c r="T36" s="13"/>
      <c r="U36" s="36"/>
      <c r="V36" s="13"/>
      <c r="W36" s="36"/>
      <c r="X36" s="11"/>
      <c r="Y36" s="12"/>
      <c r="Z36" s="11"/>
      <c r="AA36" s="12"/>
      <c r="AB36" s="11"/>
      <c r="AC36" s="1"/>
      <c r="AD36" s="125">
        <f>SUM(I36:AA36)</f>
        <v>0</v>
      </c>
      <c r="AE36" s="2" t="str">
        <f>IF(AD36=D36,"Ok","Fehler")</f>
        <v>Ok</v>
      </c>
    </row>
    <row r="37" spans="1:31" ht="3" customHeight="1" x14ac:dyDescent="0.2">
      <c r="A37" s="6"/>
      <c r="B37" s="11"/>
      <c r="C37" s="11"/>
      <c r="D37" s="34"/>
      <c r="E37" s="9"/>
      <c r="F37" s="1"/>
      <c r="G37" s="34"/>
      <c r="H37" s="34"/>
      <c r="I37" s="34"/>
      <c r="J37" s="34"/>
      <c r="K37" s="34"/>
      <c r="L37" s="11"/>
      <c r="M37" s="34"/>
      <c r="N37" s="13"/>
      <c r="O37" s="34"/>
      <c r="P37" s="13"/>
      <c r="Q37" s="34"/>
      <c r="R37" s="13"/>
      <c r="S37" s="34"/>
      <c r="T37" s="13"/>
      <c r="U37" s="34"/>
      <c r="V37" s="13"/>
      <c r="W37" s="34"/>
      <c r="X37" s="11"/>
      <c r="Y37" s="13"/>
      <c r="Z37" s="11"/>
      <c r="AA37" s="13"/>
      <c r="AB37" s="11"/>
      <c r="AC37" s="1"/>
    </row>
    <row r="38" spans="1:31" ht="15" customHeight="1" x14ac:dyDescent="0.25">
      <c r="A38" t="s">
        <v>11</v>
      </c>
      <c r="B38" s="11"/>
      <c r="C38" s="11"/>
      <c r="D38" s="111"/>
      <c r="E38" s="9"/>
      <c r="F38" s="1"/>
      <c r="G38" s="34"/>
      <c r="H38" s="34"/>
      <c r="I38" s="36"/>
      <c r="J38" s="34"/>
      <c r="K38" s="36"/>
      <c r="L38" s="11"/>
      <c r="M38" s="36"/>
      <c r="N38" s="13"/>
      <c r="O38" s="36"/>
      <c r="P38" s="13"/>
      <c r="Q38" s="36"/>
      <c r="R38" s="13"/>
      <c r="S38" s="36"/>
      <c r="T38" s="13"/>
      <c r="U38" s="36"/>
      <c r="V38" s="13"/>
      <c r="W38" s="36"/>
      <c r="X38" s="11"/>
      <c r="Y38" s="12"/>
      <c r="Z38" s="11"/>
      <c r="AA38" s="12"/>
      <c r="AB38" s="11"/>
      <c r="AC38" s="1"/>
      <c r="AD38" s="125">
        <f>SUM(I38:AA38)</f>
        <v>0</v>
      </c>
      <c r="AE38" s="2" t="str">
        <f>IF(AD38=D38,"Ok","Fehler")</f>
        <v>Ok</v>
      </c>
    </row>
    <row r="39" spans="1:31" ht="3" customHeight="1" x14ac:dyDescent="0.2">
      <c r="A39" s="6"/>
      <c r="B39" s="11"/>
      <c r="C39" s="11"/>
      <c r="D39" s="34"/>
      <c r="E39" s="9"/>
      <c r="F39" s="1"/>
      <c r="G39" s="34"/>
      <c r="H39" s="34"/>
      <c r="I39" s="34"/>
      <c r="J39" s="34"/>
      <c r="K39" s="34"/>
      <c r="L39" s="11"/>
      <c r="M39" s="34"/>
      <c r="N39" s="13"/>
      <c r="O39" s="34"/>
      <c r="P39" s="13"/>
      <c r="Q39" s="34"/>
      <c r="R39" s="13"/>
      <c r="S39" s="34"/>
      <c r="T39" s="13"/>
      <c r="U39" s="34"/>
      <c r="V39" s="13"/>
      <c r="W39" s="34"/>
      <c r="X39" s="11"/>
      <c r="Y39" s="13"/>
      <c r="Z39" s="11"/>
      <c r="AA39" s="13"/>
      <c r="AB39" s="11"/>
      <c r="AC39" s="1"/>
    </row>
    <row r="40" spans="1:31" ht="15" customHeight="1" x14ac:dyDescent="0.25">
      <c r="A40" t="s">
        <v>8</v>
      </c>
      <c r="B40" s="11"/>
      <c r="C40" s="11"/>
      <c r="D40" s="36">
        <f>'Zahlungsart pro Unternehmen'!F18</f>
        <v>1461161</v>
      </c>
      <c r="E40" s="9"/>
      <c r="F40" s="1"/>
      <c r="G40" s="34"/>
      <c r="H40" s="34"/>
      <c r="I40" s="36">
        <v>1461161</v>
      </c>
      <c r="J40" s="34"/>
      <c r="K40" s="36"/>
      <c r="L40" s="11"/>
      <c r="M40" s="36"/>
      <c r="N40" s="13"/>
      <c r="O40" s="36"/>
      <c r="P40" s="13"/>
      <c r="Q40" s="36"/>
      <c r="R40" s="13"/>
      <c r="S40" s="36"/>
      <c r="T40" s="13"/>
      <c r="U40" s="36"/>
      <c r="V40" s="13"/>
      <c r="W40" s="36"/>
      <c r="X40" s="11"/>
      <c r="Y40" s="12"/>
      <c r="Z40" s="11"/>
      <c r="AA40" s="12"/>
      <c r="AB40" s="11"/>
      <c r="AC40" s="1"/>
      <c r="AD40" s="125">
        <f>SUM(I40:AA40)</f>
        <v>1461161</v>
      </c>
      <c r="AE40" s="2" t="str">
        <f>IF(AD40=D40,"Ok","Fehler")</f>
        <v>Ok</v>
      </c>
    </row>
    <row r="41" spans="1:31" ht="3" customHeight="1" x14ac:dyDescent="0.2">
      <c r="A41" s="6"/>
      <c r="B41" s="11"/>
      <c r="C41" s="11"/>
      <c r="D41" s="34"/>
      <c r="E41" s="9"/>
      <c r="F41" s="1"/>
      <c r="G41" s="34"/>
      <c r="H41" s="34"/>
      <c r="I41" s="34"/>
      <c r="J41" s="34"/>
      <c r="K41" s="34"/>
      <c r="L41" s="11"/>
      <c r="M41" s="34"/>
      <c r="N41" s="13"/>
      <c r="O41" s="34"/>
      <c r="P41" s="13"/>
      <c r="Q41" s="34"/>
      <c r="R41" s="13"/>
      <c r="S41" s="34"/>
      <c r="T41" s="13"/>
      <c r="U41" s="34"/>
      <c r="V41" s="13"/>
      <c r="W41" s="34"/>
      <c r="X41" s="11"/>
      <c r="Y41" s="13"/>
      <c r="Z41" s="11"/>
      <c r="AA41" s="13"/>
      <c r="AB41" s="11"/>
      <c r="AC41" s="1"/>
    </row>
    <row r="42" spans="1:31" ht="15" customHeight="1" x14ac:dyDescent="0.25">
      <c r="A42" s="47" t="s">
        <v>10</v>
      </c>
      <c r="B42" s="11"/>
      <c r="C42" s="11"/>
      <c r="D42" s="36">
        <f>'Zahlungsart pro Unternehmen'!F19</f>
        <v>164197.57999999999</v>
      </c>
      <c r="E42" s="9"/>
      <c r="F42" s="1"/>
      <c r="G42" s="34"/>
      <c r="H42" s="34"/>
      <c r="I42" s="36"/>
      <c r="J42" s="34"/>
      <c r="K42" s="36"/>
      <c r="L42" s="11"/>
      <c r="M42" s="36"/>
      <c r="N42" s="13"/>
      <c r="O42" s="36"/>
      <c r="P42" s="13"/>
      <c r="Q42" s="36"/>
      <c r="R42" s="13"/>
      <c r="S42" s="36"/>
      <c r="T42" s="13"/>
      <c r="U42" s="36"/>
      <c r="V42" s="13"/>
      <c r="W42" s="36">
        <v>164197.57999999999</v>
      </c>
      <c r="X42" s="11"/>
      <c r="Y42" s="12"/>
      <c r="Z42" s="11"/>
      <c r="AA42" s="12"/>
      <c r="AB42" s="11"/>
      <c r="AC42" s="1"/>
      <c r="AD42" s="125">
        <f>SUM(I42:AA42)</f>
        <v>164197.57999999999</v>
      </c>
      <c r="AE42" s="2" t="str">
        <f>IF(AD42=D42,"Ok","Fehler")</f>
        <v>Ok</v>
      </c>
    </row>
    <row r="43" spans="1:31" ht="3" customHeight="1" x14ac:dyDescent="0.2">
      <c r="A43" s="6"/>
      <c r="B43" s="11"/>
      <c r="C43" s="11"/>
      <c r="D43" s="34"/>
      <c r="E43" s="9"/>
      <c r="F43" s="1"/>
      <c r="G43" s="34"/>
      <c r="H43" s="34"/>
      <c r="I43" s="34"/>
      <c r="J43" s="34"/>
      <c r="K43" s="34"/>
      <c r="L43" s="11"/>
      <c r="M43" s="34"/>
      <c r="N43" s="13"/>
      <c r="O43" s="34"/>
      <c r="P43" s="13"/>
      <c r="Q43" s="34"/>
      <c r="R43" s="13"/>
      <c r="S43" s="34"/>
      <c r="T43" s="13"/>
      <c r="U43" s="34"/>
      <c r="V43" s="13"/>
      <c r="W43" s="34"/>
      <c r="X43" s="11"/>
      <c r="Y43" s="13"/>
      <c r="Z43" s="11"/>
      <c r="AA43" s="13"/>
      <c r="AB43" s="11"/>
      <c r="AC43" s="1"/>
    </row>
    <row r="44" spans="1:31" ht="45.75" customHeight="1" x14ac:dyDescent="0.25">
      <c r="A44" s="186" t="s">
        <v>142</v>
      </c>
      <c r="B44" s="186"/>
      <c r="C44" s="11"/>
      <c r="D44" s="36">
        <f>'Zahlungsart pro Unternehmen'!F20</f>
        <v>54887307.609999999</v>
      </c>
      <c r="E44" s="9"/>
      <c r="F44" s="1"/>
      <c r="G44" s="34"/>
      <c r="H44" s="34"/>
      <c r="I44" s="36">
        <f>1196015.77+11146101.4+1518996.31+1606910.76+3162192.97</f>
        <v>18630217.210000001</v>
      </c>
      <c r="J44" s="34"/>
      <c r="K44" s="36">
        <f>35341563.7+798532.23</f>
        <v>36140095.93</v>
      </c>
      <c r="L44" s="11"/>
      <c r="M44" s="36"/>
      <c r="N44" s="13"/>
      <c r="O44" s="36"/>
      <c r="P44" s="13"/>
      <c r="Q44" s="36">
        <v>116994.47</v>
      </c>
      <c r="R44" s="13"/>
      <c r="S44" s="36"/>
      <c r="T44" s="13"/>
      <c r="U44" s="36"/>
      <c r="V44" s="13"/>
      <c r="W44" s="36"/>
      <c r="X44" s="13"/>
      <c r="Y44" s="36"/>
      <c r="Z44" s="13"/>
      <c r="AA44" s="36"/>
      <c r="AB44" s="11"/>
      <c r="AC44" s="1"/>
      <c r="AD44" s="125">
        <f>SUM(I44:AA44)</f>
        <v>54887307.609999999</v>
      </c>
      <c r="AE44" s="2" t="str">
        <f>IF(AD44=D44,"Ok","Fehler")</f>
        <v>Ok</v>
      </c>
    </row>
    <row r="45" spans="1:31" ht="3" customHeight="1" x14ac:dyDescent="0.2">
      <c r="A45" s="6"/>
      <c r="B45" s="11"/>
      <c r="C45" s="11"/>
      <c r="D45" s="39"/>
      <c r="E45" s="9"/>
      <c r="F45" s="1"/>
      <c r="G45" s="34"/>
      <c r="H45" s="34"/>
      <c r="I45" s="39"/>
      <c r="J45" s="34"/>
      <c r="K45" s="39"/>
      <c r="L45" s="11"/>
      <c r="M45" s="39"/>
      <c r="N45" s="13"/>
      <c r="O45" s="39"/>
      <c r="P45" s="13"/>
      <c r="Q45" s="39"/>
      <c r="R45" s="13"/>
      <c r="S45" s="39"/>
      <c r="T45" s="13"/>
      <c r="U45" s="39"/>
      <c r="V45" s="13"/>
      <c r="W45" s="39"/>
      <c r="X45" s="13"/>
      <c r="Y45" s="39"/>
      <c r="Z45" s="13"/>
      <c r="AA45" s="39"/>
      <c r="AB45" s="11"/>
      <c r="AC45" s="11"/>
    </row>
    <row r="46" spans="1:31" ht="15" customHeight="1" x14ac:dyDescent="0.2">
      <c r="A46" s="6"/>
      <c r="B46" s="11"/>
      <c r="C46" s="11"/>
      <c r="D46" s="37">
        <f>SUM(D8,D10,D12,D14,D16,D22,D24,D26,D28,D30,D32,D34,D36,D38,D40,D42,D44)</f>
        <v>99297607.939999998</v>
      </c>
      <c r="E46" s="9"/>
      <c r="F46" s="1"/>
      <c r="G46" s="34"/>
      <c r="H46" s="34"/>
      <c r="I46" s="37">
        <f>SUM(I8,I10,I12,I14,I16,I24,I22,I24,I26,I28,I30,I32,I34,I36,I38,I40,I42,I44)</f>
        <v>58787121.600000001</v>
      </c>
      <c r="J46" s="34"/>
      <c r="K46" s="37">
        <f>SUM(K8,K10,K12,K14,K16,K24,K22,K24,K26,K28,K30,K32,K34,K36,K38,K40,K42,K44)</f>
        <v>36140095.93</v>
      </c>
      <c r="L46" s="11"/>
      <c r="M46" s="37">
        <f>SUM(M8,M10,M12,M14,M16,M24,M22,M24,M26,M28,M30,M32,M34,M36,M38,M40,M42,M44)</f>
        <v>96822.53</v>
      </c>
      <c r="N46" s="13"/>
      <c r="O46" s="37">
        <f>SUM(O8,O10,O12,O14,O16,O24,O22,O24,O26,O28,O30,O32,O34,O36,O38,O40,O42,O44)</f>
        <v>2345758.04</v>
      </c>
      <c r="P46" s="13"/>
      <c r="Q46" s="37">
        <f>SUM(Q8,Q10,Q12,Q14,Q16,Q24,Q22,Q24,Q26,Q28,Q30,Q32,Q34,Q36,Q38,Q40,Q42,Q44)</f>
        <v>372892.36</v>
      </c>
      <c r="R46" s="13"/>
      <c r="S46" s="37">
        <f>SUM(S8,S10,S12,S14,S16,S22,S24,S26,S28,S30,S32,S34,S36,S38,S40,S42,S44)</f>
        <v>990093.46</v>
      </c>
      <c r="T46" s="45"/>
      <c r="U46" s="37">
        <f>SUM(U8,U10,U12,U14,U16,U22,U24,U26,U28,U30,U32,U34,U36,U38,U40,U42,U44)</f>
        <v>199371</v>
      </c>
      <c r="V46" s="13"/>
      <c r="W46" s="37">
        <f>SUM(W8,W10,W12,W14,W16,W24,W22,W24,W26,W28,W30,W32,W34,W36,W38,W40,W42,W44)</f>
        <v>164197.57999999999</v>
      </c>
      <c r="X46" s="13"/>
      <c r="Y46" s="37">
        <f>SUM(Y8,Y10,Y12,Y14,Y16,Y22,Y24,Y26,Y28,Y30,Y32,Y34,Y36,Y38,Y40,Y42,Y44)</f>
        <v>82815.44</v>
      </c>
      <c r="Z46" s="13"/>
      <c r="AA46" s="37">
        <f>SUM(AA8,AA10,AA12,AA14,AA16,AA24,AA22,AA24,AA26,AA28,AA30,AA32,AA34,AA36,AA38,AA40,AA42,AA44)</f>
        <v>118440</v>
      </c>
      <c r="AB46" s="11"/>
      <c r="AC46" s="11"/>
      <c r="AD46" s="40">
        <f>SUM(AD8:AD45)</f>
        <v>99297607.939999998</v>
      </c>
      <c r="AE46" s="2" t="str">
        <f>IF(AD46=D46,"Ok","Fehler")</f>
        <v>Ok</v>
      </c>
    </row>
    <row r="47" spans="1:31" ht="4.5" customHeight="1" thickBot="1" x14ac:dyDescent="0.25">
      <c r="A47" s="14"/>
      <c r="B47" s="15"/>
      <c r="C47" s="15"/>
      <c r="D47" s="38"/>
      <c r="E47" s="17"/>
      <c r="F47" s="1"/>
      <c r="G47" s="34"/>
      <c r="H47" s="38"/>
      <c r="I47" s="38"/>
      <c r="J47" s="38"/>
      <c r="K47" s="38"/>
      <c r="L47" s="16"/>
      <c r="M47" s="16"/>
      <c r="N47" s="16"/>
      <c r="O47" s="16"/>
      <c r="P47" s="16"/>
      <c r="Q47" s="16"/>
      <c r="R47" s="16"/>
      <c r="S47" s="38"/>
      <c r="T47" s="16"/>
      <c r="U47" s="38"/>
      <c r="V47" s="16"/>
      <c r="W47" s="16"/>
      <c r="X47" s="16"/>
      <c r="Y47" s="16"/>
      <c r="Z47" s="16"/>
      <c r="AA47" s="38"/>
      <c r="AB47" s="15"/>
      <c r="AC47" s="11"/>
    </row>
    <row r="48" spans="1:31" ht="7.5" customHeight="1" x14ac:dyDescent="0.2">
      <c r="A48" s="1"/>
      <c r="B48" s="1"/>
      <c r="C48" s="1"/>
      <c r="D48" s="29"/>
      <c r="E48" s="1"/>
      <c r="F48" s="1"/>
      <c r="G48" s="34"/>
      <c r="H48" s="29"/>
      <c r="I48" s="29"/>
      <c r="J48" s="29"/>
      <c r="K48" s="29"/>
      <c r="L48" s="1"/>
      <c r="M48" s="1"/>
      <c r="N48" s="1"/>
      <c r="O48" s="1"/>
      <c r="P48" s="1"/>
      <c r="Q48" s="1"/>
      <c r="R48" s="1"/>
      <c r="S48" s="29"/>
      <c r="T48" s="1"/>
      <c r="U48" s="1"/>
      <c r="V48" s="1"/>
      <c r="W48" s="29"/>
      <c r="X48" s="1"/>
      <c r="Y48" s="1"/>
      <c r="Z48" s="1"/>
      <c r="AA48" s="1"/>
      <c r="AB48" s="1"/>
      <c r="AC48" s="1"/>
    </row>
    <row r="49" spans="1:23" ht="8.25" customHeight="1" thickBot="1" x14ac:dyDescent="0.25">
      <c r="A49" s="1"/>
      <c r="B49" s="1"/>
      <c r="C49" s="1"/>
      <c r="D49" s="29"/>
      <c r="E49" s="1"/>
      <c r="F49" s="1"/>
      <c r="G49" s="34"/>
      <c r="H49" s="2"/>
      <c r="I49" s="2"/>
      <c r="J49" s="2"/>
      <c r="K49" s="2"/>
      <c r="S49" s="2"/>
      <c r="W49" s="2"/>
    </row>
    <row r="50" spans="1:23" ht="3.75" customHeight="1" x14ac:dyDescent="0.2">
      <c r="A50" s="3"/>
      <c r="B50" s="4"/>
      <c r="C50" s="4"/>
      <c r="D50" s="30"/>
      <c r="E50" s="5"/>
      <c r="F50" s="1"/>
      <c r="G50" s="34"/>
      <c r="H50" s="2"/>
      <c r="I50" s="2"/>
      <c r="J50" s="2"/>
      <c r="K50" s="2"/>
      <c r="S50" s="2"/>
      <c r="W50" s="2"/>
    </row>
    <row r="51" spans="1:23" ht="29.25" customHeight="1" x14ac:dyDescent="0.2">
      <c r="A51" s="6" t="s">
        <v>5</v>
      </c>
      <c r="B51" s="11"/>
      <c r="C51" s="1"/>
      <c r="D51" s="31" t="s">
        <v>4</v>
      </c>
      <c r="E51" s="9"/>
      <c r="F51" s="1"/>
      <c r="G51" s="34"/>
      <c r="H51" s="2"/>
      <c r="I51" s="2"/>
      <c r="J51" s="2"/>
      <c r="K51" s="2"/>
      <c r="S51" s="2"/>
      <c r="W51" s="2"/>
    </row>
    <row r="52" spans="1:23" ht="2.25" customHeight="1" x14ac:dyDescent="0.2">
      <c r="A52" s="6"/>
      <c r="B52" s="11"/>
      <c r="C52" s="1"/>
      <c r="D52" s="33"/>
      <c r="E52" s="9"/>
      <c r="F52" s="1"/>
      <c r="G52" s="34"/>
      <c r="H52" s="2"/>
      <c r="I52" s="2"/>
      <c r="J52" s="2"/>
      <c r="K52" s="2"/>
      <c r="S52" s="2"/>
      <c r="W52" s="2"/>
    </row>
    <row r="53" spans="1:23" ht="9" customHeight="1" x14ac:dyDescent="0.2">
      <c r="A53" s="6"/>
      <c r="B53" s="11"/>
      <c r="C53" s="11"/>
      <c r="D53" s="33"/>
      <c r="E53" s="9"/>
      <c r="F53" s="1"/>
      <c r="G53" s="34"/>
      <c r="H53" s="2"/>
      <c r="I53" s="2"/>
      <c r="J53" s="2"/>
      <c r="K53" s="2"/>
      <c r="S53" s="2"/>
      <c r="W53" s="2"/>
    </row>
    <row r="54" spans="1:23" x14ac:dyDescent="0.2">
      <c r="A54" s="6"/>
      <c r="B54" s="11"/>
      <c r="C54" s="7"/>
      <c r="D54" s="32" t="s">
        <v>0</v>
      </c>
      <c r="E54" s="9"/>
      <c r="F54" s="1"/>
      <c r="G54" s="35"/>
      <c r="H54" s="2"/>
      <c r="I54" s="2"/>
      <c r="J54" s="2"/>
      <c r="K54" s="2"/>
      <c r="S54" s="2"/>
      <c r="W54" s="2"/>
    </row>
    <row r="55" spans="1:23" x14ac:dyDescent="0.2">
      <c r="A55" s="10"/>
      <c r="B55" s="21"/>
      <c r="C55" s="11"/>
      <c r="D55" s="34"/>
      <c r="E55" s="9"/>
      <c r="F55" s="1"/>
      <c r="G55" s="34"/>
      <c r="H55" s="2"/>
      <c r="I55" s="2"/>
      <c r="J55" s="2"/>
      <c r="K55" s="2"/>
      <c r="S55" s="2"/>
      <c r="W55" s="2"/>
    </row>
    <row r="56" spans="1:23" ht="28.5" customHeight="1" x14ac:dyDescent="0.25">
      <c r="A56" s="186" t="s">
        <v>25</v>
      </c>
      <c r="B56" s="186"/>
      <c r="C56" s="11"/>
      <c r="D56" s="36">
        <f>I46</f>
        <v>58787121.600000001</v>
      </c>
      <c r="E56" s="9"/>
      <c r="F56" s="1"/>
      <c r="G56" s="34"/>
      <c r="H56" s="2"/>
      <c r="I56" s="23"/>
      <c r="J56" s="2"/>
      <c r="K56" s="2"/>
      <c r="S56" s="2"/>
      <c r="W56" s="2"/>
    </row>
    <row r="57" spans="1:23" ht="3" customHeight="1" x14ac:dyDescent="0.2">
      <c r="A57" s="6"/>
      <c r="B57" s="11"/>
      <c r="C57" s="11"/>
      <c r="D57" s="34"/>
      <c r="E57" s="9"/>
      <c r="F57" s="1"/>
      <c r="G57" s="34"/>
      <c r="H57" s="2"/>
      <c r="I57" s="2"/>
      <c r="J57" s="2"/>
      <c r="K57" s="2"/>
      <c r="S57" s="2"/>
      <c r="W57" s="2"/>
    </row>
    <row r="58" spans="1:23" ht="15" customHeight="1" x14ac:dyDescent="0.25">
      <c r="A58" s="48" t="s">
        <v>26</v>
      </c>
      <c r="B58" s="11"/>
      <c r="C58" s="11"/>
      <c r="D58" s="36">
        <f>K46</f>
        <v>36140095.93</v>
      </c>
      <c r="E58" s="9"/>
      <c r="F58" s="1"/>
      <c r="G58" s="34"/>
      <c r="H58" s="2"/>
      <c r="I58" s="23"/>
      <c r="J58" s="2"/>
      <c r="K58" s="2"/>
      <c r="S58" s="2"/>
      <c r="W58" s="2"/>
    </row>
    <row r="59" spans="1:23" ht="3" customHeight="1" x14ac:dyDescent="0.2">
      <c r="A59" s="6"/>
      <c r="B59" s="11"/>
      <c r="C59" s="11"/>
      <c r="D59" s="34"/>
      <c r="E59" s="9"/>
      <c r="F59" s="1"/>
      <c r="G59" s="34"/>
      <c r="H59" s="2"/>
      <c r="I59" s="2"/>
      <c r="J59" s="2"/>
      <c r="K59" s="2"/>
      <c r="S59" s="2"/>
      <c r="W59" s="2"/>
    </row>
    <row r="60" spans="1:23" ht="15" customHeight="1" x14ac:dyDescent="0.25">
      <c r="A60" s="87" t="s">
        <v>45</v>
      </c>
      <c r="B60" s="11"/>
      <c r="C60" s="11"/>
      <c r="D60" s="36">
        <f>M46</f>
        <v>96822.53</v>
      </c>
      <c r="E60" s="9"/>
      <c r="F60" s="1"/>
      <c r="G60" s="34"/>
      <c r="H60" s="2"/>
      <c r="I60" s="24"/>
      <c r="J60" s="2"/>
      <c r="K60" s="2"/>
      <c r="S60" s="2"/>
      <c r="W60" s="2"/>
    </row>
    <row r="61" spans="1:23" ht="3" customHeight="1" x14ac:dyDescent="0.2">
      <c r="A61" s="46"/>
      <c r="B61" s="11"/>
      <c r="C61" s="11"/>
      <c r="D61" s="34"/>
      <c r="E61" s="9"/>
      <c r="F61" s="1"/>
      <c r="G61" s="34"/>
      <c r="H61" s="2"/>
      <c r="I61" s="2"/>
      <c r="J61" s="2"/>
      <c r="K61" s="2"/>
      <c r="S61" s="2"/>
      <c r="W61" s="2"/>
    </row>
    <row r="62" spans="1:23" ht="29.25" customHeight="1" x14ac:dyDescent="0.25">
      <c r="A62" s="186" t="s">
        <v>94</v>
      </c>
      <c r="B62" s="186"/>
      <c r="C62" s="11"/>
      <c r="D62" s="36">
        <f>Q46</f>
        <v>372892.36</v>
      </c>
      <c r="E62" s="9"/>
      <c r="F62" s="1"/>
      <c r="G62" s="34"/>
      <c r="H62" s="2"/>
      <c r="I62" s="23"/>
      <c r="J62" s="2"/>
      <c r="K62" s="2"/>
      <c r="S62" s="2"/>
      <c r="W62" s="2"/>
    </row>
    <row r="63" spans="1:23" ht="3" customHeight="1" x14ac:dyDescent="0.2">
      <c r="A63" s="6"/>
      <c r="B63" s="11"/>
      <c r="C63" s="11"/>
      <c r="D63" s="34"/>
      <c r="E63" s="9"/>
      <c r="F63" s="1"/>
      <c r="G63" s="34"/>
      <c r="H63" s="2"/>
      <c r="I63" s="2"/>
      <c r="J63" s="2"/>
      <c r="K63" s="2"/>
      <c r="S63" s="2"/>
      <c r="W63" s="2"/>
    </row>
    <row r="64" spans="1:23" ht="28.5" customHeight="1" x14ac:dyDescent="0.25">
      <c r="A64" s="186" t="s">
        <v>27</v>
      </c>
      <c r="B64" s="186"/>
      <c r="C64" s="11"/>
      <c r="D64" s="36">
        <f>O46</f>
        <v>2345758.04</v>
      </c>
      <c r="E64" s="9"/>
      <c r="F64" s="1"/>
      <c r="G64" s="34"/>
      <c r="H64" s="2"/>
      <c r="I64" s="24"/>
      <c r="J64" s="2"/>
      <c r="K64" s="2"/>
      <c r="S64" s="2"/>
      <c r="W64" s="2"/>
    </row>
    <row r="65" spans="1:29" ht="3" customHeight="1" x14ac:dyDescent="0.2">
      <c r="A65" s="6"/>
      <c r="B65" s="11"/>
      <c r="C65" s="11"/>
      <c r="D65" s="34"/>
      <c r="E65" s="9"/>
      <c r="F65" s="1"/>
      <c r="G65" s="34"/>
      <c r="H65" s="2"/>
      <c r="I65" s="2"/>
      <c r="J65" s="2"/>
      <c r="K65" s="2"/>
      <c r="S65" s="2"/>
      <c r="W65" s="2"/>
    </row>
    <row r="66" spans="1:29" ht="15" customHeight="1" x14ac:dyDescent="0.25">
      <c r="A66" s="108" t="s">
        <v>89</v>
      </c>
      <c r="B66" s="11"/>
      <c r="C66" s="11"/>
      <c r="D66" s="36">
        <f>AA46</f>
        <v>118440</v>
      </c>
      <c r="E66" s="9"/>
      <c r="F66" s="1"/>
      <c r="G66" s="34"/>
      <c r="H66" s="2"/>
      <c r="I66" s="24"/>
      <c r="J66" s="2"/>
      <c r="K66" s="2"/>
      <c r="S66" s="2"/>
      <c r="W66" s="2"/>
    </row>
    <row r="67" spans="1:29" ht="3" customHeight="1" x14ac:dyDescent="0.2">
      <c r="A67" s="6"/>
      <c r="B67" s="11"/>
      <c r="C67" s="11"/>
      <c r="D67" s="34"/>
      <c r="E67" s="9"/>
      <c r="F67" s="1"/>
      <c r="G67" s="34"/>
      <c r="H67" s="2"/>
      <c r="I67" s="2"/>
      <c r="J67" s="2"/>
      <c r="K67" s="2"/>
      <c r="S67" s="2"/>
      <c r="W67" s="2"/>
    </row>
    <row r="68" spans="1:29" ht="15" customHeight="1" x14ac:dyDescent="0.25">
      <c r="A68" s="48" t="s">
        <v>28</v>
      </c>
      <c r="B68" s="11"/>
      <c r="C68" s="11"/>
      <c r="D68" s="36">
        <f>S46</f>
        <v>990093.46</v>
      </c>
      <c r="E68" s="9"/>
      <c r="F68" s="1"/>
      <c r="G68" s="34"/>
      <c r="H68" s="2"/>
      <c r="I68" s="24"/>
      <c r="J68" s="2"/>
      <c r="K68" s="2"/>
      <c r="S68" s="2"/>
      <c r="W68" s="2"/>
    </row>
    <row r="69" spans="1:29" ht="3" customHeight="1" x14ac:dyDescent="0.2">
      <c r="A69" s="6"/>
      <c r="B69" s="11"/>
      <c r="C69" s="11"/>
      <c r="D69" s="34"/>
      <c r="E69" s="9"/>
      <c r="F69" s="1"/>
      <c r="G69" s="34"/>
      <c r="H69" s="2"/>
      <c r="I69" s="2"/>
      <c r="J69" s="2"/>
      <c r="K69" s="2"/>
      <c r="S69" s="2"/>
      <c r="W69" s="2"/>
    </row>
    <row r="70" spans="1:29" ht="30" customHeight="1" x14ac:dyDescent="0.25">
      <c r="A70" s="186" t="s">
        <v>141</v>
      </c>
      <c r="B70" s="186"/>
      <c r="C70" s="11"/>
      <c r="D70" s="36">
        <f>U46</f>
        <v>199371</v>
      </c>
      <c r="E70" s="9"/>
      <c r="F70" s="1"/>
      <c r="G70" s="34"/>
      <c r="H70" s="2"/>
      <c r="I70" s="24"/>
      <c r="J70" s="2"/>
      <c r="K70" s="24"/>
      <c r="S70" s="2"/>
      <c r="W70" s="2"/>
    </row>
    <row r="71" spans="1:29" ht="3" customHeight="1" x14ac:dyDescent="0.2">
      <c r="A71" s="6"/>
      <c r="B71" s="11"/>
      <c r="C71" s="11"/>
      <c r="D71" s="34"/>
      <c r="E71" s="9"/>
      <c r="F71" s="1"/>
      <c r="G71" s="34"/>
      <c r="H71" s="2"/>
      <c r="I71" s="2"/>
      <c r="J71" s="2"/>
      <c r="K71" s="2"/>
      <c r="S71" s="2"/>
      <c r="W71" s="2"/>
    </row>
    <row r="72" spans="1:29" ht="30" customHeight="1" x14ac:dyDescent="0.25">
      <c r="A72" s="186" t="s">
        <v>46</v>
      </c>
      <c r="B72" s="186"/>
      <c r="C72" s="11"/>
      <c r="D72" s="36">
        <f>W46</f>
        <v>164197.57999999999</v>
      </c>
      <c r="E72" s="9"/>
      <c r="F72" s="1"/>
      <c r="G72" s="34"/>
      <c r="H72" s="2"/>
      <c r="I72" s="24"/>
      <c r="J72" s="2"/>
      <c r="K72" s="24"/>
      <c r="S72" s="2"/>
      <c r="W72" s="2"/>
    </row>
    <row r="73" spans="1:29" ht="3" customHeight="1" x14ac:dyDescent="0.2">
      <c r="A73" s="6"/>
      <c r="B73" s="11"/>
      <c r="C73" s="11"/>
      <c r="D73" s="34"/>
      <c r="E73" s="9"/>
      <c r="F73" s="1"/>
      <c r="G73" s="34"/>
      <c r="H73" s="2"/>
      <c r="I73" s="2"/>
      <c r="J73" s="2"/>
      <c r="K73" s="2"/>
      <c r="S73" s="2"/>
      <c r="W73" s="2"/>
    </row>
    <row r="74" spans="1:29" ht="30" customHeight="1" x14ac:dyDescent="0.25">
      <c r="A74" s="186" t="s">
        <v>99</v>
      </c>
      <c r="B74" s="186"/>
      <c r="C74" s="11"/>
      <c r="D74" s="36">
        <f>Y46</f>
        <v>82815.44</v>
      </c>
      <c r="E74" s="9"/>
      <c r="F74" s="1"/>
      <c r="G74" s="34"/>
      <c r="H74" s="2"/>
      <c r="I74" s="24"/>
      <c r="J74" s="2"/>
      <c r="K74" s="24"/>
      <c r="S74" s="2"/>
      <c r="W74" s="2"/>
    </row>
    <row r="75" spans="1:29" ht="3" customHeight="1" x14ac:dyDescent="0.2">
      <c r="A75" s="6"/>
      <c r="B75" s="11"/>
      <c r="C75" s="11"/>
      <c r="D75" s="34"/>
      <c r="E75" s="9"/>
      <c r="F75" s="1"/>
      <c r="G75" s="34"/>
      <c r="H75" s="2"/>
      <c r="I75" s="2"/>
      <c r="J75" s="2"/>
      <c r="K75" s="2"/>
      <c r="S75" s="2"/>
      <c r="W75" s="2"/>
    </row>
    <row r="76" spans="1:29" ht="15" customHeight="1" x14ac:dyDescent="0.2">
      <c r="A76" s="6"/>
      <c r="B76" s="11"/>
      <c r="C76" s="11"/>
      <c r="D76" s="37">
        <f>SUM(D56,D58,D62,D64,D66,D68,D70,D60,D72,D74)</f>
        <v>99297607.939999998</v>
      </c>
      <c r="E76" s="9"/>
      <c r="F76" s="1"/>
      <c r="G76" s="34"/>
      <c r="H76" s="2"/>
      <c r="I76" s="2"/>
      <c r="J76" s="2"/>
      <c r="K76" s="2"/>
      <c r="S76" s="2"/>
      <c r="W76" s="2"/>
    </row>
    <row r="77" spans="1:29" ht="4.5" customHeight="1" thickBot="1" x14ac:dyDescent="0.25">
      <c r="A77" s="14"/>
      <c r="B77" s="15"/>
      <c r="C77" s="15"/>
      <c r="D77" s="38"/>
      <c r="E77" s="17"/>
      <c r="F77" s="1"/>
      <c r="G77" s="34"/>
      <c r="H77" s="2"/>
      <c r="I77" s="2"/>
      <c r="J77" s="2"/>
      <c r="K77" s="2"/>
      <c r="S77" s="2"/>
      <c r="W77" s="2"/>
    </row>
    <row r="78" spans="1:29" ht="7.5" customHeight="1" x14ac:dyDescent="0.2">
      <c r="A78" s="1"/>
      <c r="B78" s="1"/>
      <c r="C78" s="1"/>
      <c r="D78" s="29"/>
      <c r="E78" s="1"/>
      <c r="F78" s="1"/>
      <c r="G78" s="34"/>
      <c r="H78" s="29"/>
      <c r="I78" s="29"/>
      <c r="J78" s="29"/>
      <c r="K78" s="29"/>
      <c r="L78" s="1"/>
      <c r="M78" s="1"/>
      <c r="N78" s="1"/>
      <c r="O78" s="1"/>
      <c r="P78" s="1"/>
      <c r="Q78" s="1"/>
      <c r="R78" s="1"/>
      <c r="S78" s="29"/>
      <c r="T78" s="1"/>
      <c r="U78" s="1"/>
      <c r="V78" s="1"/>
      <c r="W78" s="29"/>
      <c r="X78" s="1"/>
      <c r="Y78" s="1"/>
      <c r="Z78" s="1"/>
      <c r="AA78" s="1"/>
      <c r="AB78" s="1"/>
      <c r="AC78" s="1"/>
    </row>
    <row r="80" spans="1:29" x14ac:dyDescent="0.2">
      <c r="B80" s="24"/>
    </row>
  </sheetData>
  <mergeCells count="14">
    <mergeCell ref="A74:B74"/>
    <mergeCell ref="I3:I4"/>
    <mergeCell ref="Q3:Q4"/>
    <mergeCell ref="T3:T4"/>
    <mergeCell ref="AC3:AC4"/>
    <mergeCell ref="O3:O4"/>
    <mergeCell ref="A72:B72"/>
    <mergeCell ref="A64:B64"/>
    <mergeCell ref="A10:B10"/>
    <mergeCell ref="A28:B28"/>
    <mergeCell ref="A44:B44"/>
    <mergeCell ref="A56:B56"/>
    <mergeCell ref="A62:B62"/>
    <mergeCell ref="A70:B70"/>
  </mergeCells>
  <pageMargins left="0" right="0" top="0.78740157480314965" bottom="0.78740157480314965" header="0.31496062992125984" footer="0.31496062992125984"/>
  <pageSetup paperSize="9" scale="82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  <pageSetUpPr fitToPage="1"/>
  </sheetPr>
  <dimension ref="A1:U3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1" sqref="B11:B12"/>
    </sheetView>
  </sheetViews>
  <sheetFormatPr baseColWidth="10" defaultRowHeight="15" x14ac:dyDescent="0.25"/>
  <cols>
    <col min="1" max="1" width="43.42578125" customWidth="1"/>
    <col min="2" max="2" width="19.28515625" style="28" customWidth="1"/>
    <col min="3" max="3" width="3.42578125" style="28" customWidth="1"/>
    <col min="4" max="4" width="18.140625" style="28" customWidth="1"/>
    <col min="5" max="5" width="4" style="28" customWidth="1"/>
    <col min="6" max="6" width="19.140625" style="28" customWidth="1"/>
    <col min="7" max="7" width="4" style="28" customWidth="1"/>
    <col min="8" max="8" width="17.28515625" style="28" customWidth="1"/>
    <col min="9" max="9" width="19" style="28" customWidth="1"/>
    <col min="10" max="10" width="20.7109375" style="28" customWidth="1"/>
    <col min="11" max="11" width="4.5703125" customWidth="1"/>
    <col min="12" max="12" width="3.140625" customWidth="1"/>
    <col min="13" max="13" width="13" style="129" customWidth="1"/>
    <col min="14" max="14" width="14.7109375" style="28" customWidth="1"/>
    <col min="15" max="20" width="11.42578125" style="28"/>
    <col min="21" max="21" width="12.7109375" style="28" bestFit="1" customWidth="1"/>
  </cols>
  <sheetData>
    <row r="1" spans="1:21" s="25" customFormat="1" ht="30" customHeight="1" x14ac:dyDescent="0.25">
      <c r="B1" s="49" t="s">
        <v>29</v>
      </c>
      <c r="C1" s="49"/>
      <c r="D1" s="49" t="s">
        <v>30</v>
      </c>
      <c r="E1" s="49"/>
      <c r="F1" s="49" t="s">
        <v>31</v>
      </c>
      <c r="G1" s="49"/>
      <c r="H1" s="49" t="s">
        <v>32</v>
      </c>
      <c r="I1" s="49" t="s">
        <v>33</v>
      </c>
      <c r="J1" s="49" t="s">
        <v>34</v>
      </c>
      <c r="M1" s="130"/>
      <c r="N1" s="127"/>
      <c r="O1" s="114"/>
      <c r="P1" s="114"/>
      <c r="Q1" s="115"/>
      <c r="R1" s="116"/>
      <c r="S1" s="117"/>
      <c r="T1" s="115"/>
      <c r="U1" s="119"/>
    </row>
    <row r="2" spans="1:21" s="25" customFormat="1" x14ac:dyDescent="0.25">
      <c r="B2" s="49" t="s">
        <v>0</v>
      </c>
      <c r="C2" s="49"/>
      <c r="D2" s="49" t="s">
        <v>0</v>
      </c>
      <c r="E2" s="49"/>
      <c r="F2" s="49" t="s">
        <v>0</v>
      </c>
      <c r="G2" s="49"/>
      <c r="H2" s="49" t="s">
        <v>0</v>
      </c>
      <c r="I2" s="49" t="s">
        <v>0</v>
      </c>
      <c r="J2" s="49" t="s">
        <v>0</v>
      </c>
      <c r="M2" s="130"/>
      <c r="N2" s="118"/>
      <c r="O2" s="128"/>
      <c r="P2" s="34"/>
      <c r="Q2" s="34"/>
      <c r="R2" s="34"/>
      <c r="S2" s="34"/>
      <c r="T2" s="34"/>
      <c r="U2" s="119"/>
    </row>
    <row r="3" spans="1:21" x14ac:dyDescent="0.25">
      <c r="A3" s="47" t="s">
        <v>7</v>
      </c>
      <c r="B3" s="26" t="s">
        <v>9</v>
      </c>
      <c r="C3" s="103" t="s">
        <v>79</v>
      </c>
      <c r="D3" s="27">
        <v>8111338.3499999996</v>
      </c>
      <c r="E3" s="104"/>
      <c r="F3" s="27">
        <v>20023981.390000001</v>
      </c>
      <c r="G3" s="104"/>
      <c r="H3" s="26" t="s">
        <v>9</v>
      </c>
      <c r="I3" s="26" t="s">
        <v>9</v>
      </c>
      <c r="J3" s="28">
        <f>SUM(B3,D3,F3,I3)</f>
        <v>28135319.740000002</v>
      </c>
    </row>
    <row r="4" spans="1:21" x14ac:dyDescent="0.25">
      <c r="A4" s="47" t="s">
        <v>20</v>
      </c>
      <c r="B4" s="27">
        <v>3188260.23</v>
      </c>
      <c r="C4" s="104"/>
      <c r="D4" s="27">
        <v>2071128.98</v>
      </c>
      <c r="E4" s="104"/>
      <c r="F4" s="26" t="s">
        <v>9</v>
      </c>
      <c r="G4" s="104"/>
      <c r="H4" s="26" t="s">
        <v>9</v>
      </c>
      <c r="I4" s="26" t="s">
        <v>9</v>
      </c>
      <c r="J4" s="28">
        <f>SUM(B4,D4,F4,I4)</f>
        <v>5259389.21</v>
      </c>
      <c r="K4" s="126"/>
    </row>
    <row r="5" spans="1:21" x14ac:dyDescent="0.25">
      <c r="A5" t="s">
        <v>15</v>
      </c>
      <c r="B5" s="26">
        <v>7089209</v>
      </c>
      <c r="C5" s="104" t="s">
        <v>80</v>
      </c>
      <c r="D5" s="27">
        <v>16315776</v>
      </c>
      <c r="E5" s="104" t="s">
        <v>80</v>
      </c>
      <c r="F5" s="27">
        <v>14632202</v>
      </c>
      <c r="G5" s="104"/>
      <c r="H5" s="26" t="s">
        <v>9</v>
      </c>
      <c r="I5" s="26" t="s">
        <v>9</v>
      </c>
      <c r="J5" s="28">
        <f>SUM(B5:I5)</f>
        <v>38037187</v>
      </c>
    </row>
    <row r="6" spans="1:21" x14ac:dyDescent="0.25">
      <c r="A6" t="s">
        <v>14</v>
      </c>
      <c r="B6" s="26" t="s">
        <v>9</v>
      </c>
      <c r="C6" s="104"/>
      <c r="D6" s="27">
        <v>123352</v>
      </c>
      <c r="E6" s="104"/>
      <c r="F6" s="103">
        <v>199371</v>
      </c>
      <c r="G6" s="104"/>
      <c r="H6" s="27">
        <v>474653</v>
      </c>
      <c r="I6" s="26" t="s">
        <v>9</v>
      </c>
      <c r="J6" s="28">
        <f t="shared" ref="J6:J20" si="0">SUM(B6:I6)</f>
        <v>797376</v>
      </c>
    </row>
    <row r="7" spans="1:21" s="138" customFormat="1" x14ac:dyDescent="0.25">
      <c r="A7" s="162" t="s">
        <v>171</v>
      </c>
      <c r="B7" s="26">
        <v>248625.5</v>
      </c>
      <c r="C7" s="104"/>
      <c r="D7" s="27">
        <v>405169</v>
      </c>
      <c r="E7" s="104"/>
      <c r="F7" s="26" t="s">
        <v>9</v>
      </c>
      <c r="G7" s="104"/>
      <c r="H7" s="27">
        <v>550000</v>
      </c>
      <c r="I7" s="26" t="s">
        <v>9</v>
      </c>
      <c r="J7" s="28">
        <f t="shared" si="0"/>
        <v>1203794.5</v>
      </c>
      <c r="M7" s="129"/>
      <c r="N7" s="28"/>
      <c r="O7" s="28"/>
      <c r="P7" s="28"/>
      <c r="Q7" s="28"/>
      <c r="R7" s="28"/>
      <c r="S7" s="28"/>
      <c r="T7" s="28"/>
      <c r="U7" s="28"/>
    </row>
    <row r="8" spans="1:21" x14ac:dyDescent="0.25">
      <c r="A8" t="s">
        <v>146</v>
      </c>
      <c r="B8" s="103" t="s">
        <v>9</v>
      </c>
      <c r="C8" s="104"/>
      <c r="D8" s="27">
        <v>1986260.91</v>
      </c>
      <c r="E8" s="104"/>
      <c r="F8" s="26" t="s">
        <v>9</v>
      </c>
      <c r="G8" s="104"/>
      <c r="H8" s="27" t="s">
        <v>9</v>
      </c>
      <c r="I8" s="26" t="s">
        <v>9</v>
      </c>
      <c r="J8" s="28">
        <f t="shared" si="0"/>
        <v>1986260.91</v>
      </c>
    </row>
    <row r="9" spans="1:21" s="96" customFormat="1" x14ac:dyDescent="0.25">
      <c r="A9" s="96" t="s">
        <v>13</v>
      </c>
      <c r="B9" s="104">
        <v>4045363.54</v>
      </c>
      <c r="C9" s="104"/>
      <c r="D9" s="109">
        <v>4118037.36</v>
      </c>
      <c r="E9" s="104"/>
      <c r="F9" s="26" t="s">
        <v>9</v>
      </c>
      <c r="G9" s="26" t="s">
        <v>9</v>
      </c>
      <c r="H9" s="26" t="s">
        <v>9</v>
      </c>
      <c r="I9" s="26" t="s">
        <v>9</v>
      </c>
      <c r="J9" s="28">
        <f t="shared" si="0"/>
        <v>8163400.9000000004</v>
      </c>
      <c r="K9" s="154"/>
      <c r="L9" s="104"/>
      <c r="M9" s="131"/>
      <c r="N9" s="131"/>
      <c r="O9" s="140"/>
      <c r="P9" s="97"/>
      <c r="Q9" s="97"/>
      <c r="R9" s="97"/>
      <c r="S9" s="97"/>
      <c r="T9" s="97"/>
      <c r="U9" s="97"/>
    </row>
    <row r="10" spans="1:21" x14ac:dyDescent="0.25">
      <c r="A10" t="s">
        <v>98</v>
      </c>
      <c r="B10" s="26" t="s">
        <v>9</v>
      </c>
      <c r="C10" s="104" t="s">
        <v>80</v>
      </c>
      <c r="D10" s="26" t="s">
        <v>9</v>
      </c>
      <c r="E10" s="104" t="s">
        <v>80</v>
      </c>
      <c r="F10" s="26">
        <v>1072908.8999999999</v>
      </c>
      <c r="G10" s="104"/>
      <c r="H10" s="26" t="s">
        <v>9</v>
      </c>
      <c r="I10" s="26" t="s">
        <v>9</v>
      </c>
      <c r="J10" s="28">
        <f t="shared" si="0"/>
        <v>1072908.8999999999</v>
      </c>
      <c r="K10" s="96"/>
    </row>
    <row r="11" spans="1:21" x14ac:dyDescent="0.25">
      <c r="A11" t="s">
        <v>18</v>
      </c>
      <c r="B11" s="26" t="s">
        <v>9</v>
      </c>
      <c r="C11" s="103"/>
      <c r="D11" s="26" t="s">
        <v>9</v>
      </c>
      <c r="E11" s="103"/>
      <c r="F11" s="26" t="s">
        <v>9</v>
      </c>
      <c r="G11" s="103"/>
      <c r="H11" s="27">
        <v>2313431.2000000002</v>
      </c>
      <c r="I11" s="27">
        <v>2589627.7599999998</v>
      </c>
      <c r="J11" s="28">
        <f t="shared" si="0"/>
        <v>4903058.96</v>
      </c>
      <c r="M11" s="131"/>
      <c r="O11" s="140"/>
    </row>
    <row r="12" spans="1:21" ht="31.5" customHeight="1" x14ac:dyDescent="0.25">
      <c r="A12" s="25" t="s">
        <v>86</v>
      </c>
      <c r="B12" s="26" t="s">
        <v>9</v>
      </c>
      <c r="C12" s="104" t="s">
        <v>80</v>
      </c>
      <c r="D12" s="26" t="s">
        <v>9</v>
      </c>
      <c r="E12" s="104" t="s">
        <v>80</v>
      </c>
      <c r="F12" s="27">
        <v>6856478.46</v>
      </c>
      <c r="G12" s="104"/>
      <c r="H12" s="26" t="s">
        <v>9</v>
      </c>
      <c r="I12" s="26" t="s">
        <v>9</v>
      </c>
      <c r="J12" s="28">
        <f t="shared" si="0"/>
        <v>6856478.46</v>
      </c>
    </row>
    <row r="13" spans="1:21" x14ac:dyDescent="0.25">
      <c r="A13" t="s">
        <v>16</v>
      </c>
      <c r="B13" s="27">
        <v>4620000</v>
      </c>
      <c r="C13" s="104"/>
      <c r="D13" s="27">
        <v>4367000</v>
      </c>
      <c r="E13" s="104"/>
      <c r="F13" s="26" t="s">
        <v>9</v>
      </c>
      <c r="G13" s="104"/>
      <c r="H13" s="26" t="s">
        <v>9</v>
      </c>
      <c r="I13" s="26" t="s">
        <v>9</v>
      </c>
      <c r="J13" s="28">
        <f t="shared" si="0"/>
        <v>8987000</v>
      </c>
      <c r="K13" s="126"/>
    </row>
    <row r="14" spans="1:21" x14ac:dyDescent="0.25">
      <c r="A14" t="s">
        <v>23</v>
      </c>
      <c r="B14" s="26" t="s">
        <v>9</v>
      </c>
      <c r="C14" s="103" t="s">
        <v>80</v>
      </c>
      <c r="D14" s="26" t="s">
        <v>9</v>
      </c>
      <c r="E14" s="103" t="s">
        <v>80</v>
      </c>
      <c r="F14" s="26" t="s">
        <v>9</v>
      </c>
      <c r="G14" s="103"/>
      <c r="H14" s="26" t="s">
        <v>9</v>
      </c>
      <c r="I14" s="27">
        <v>20640429</v>
      </c>
      <c r="J14" s="28">
        <f t="shared" si="0"/>
        <v>20640429</v>
      </c>
    </row>
    <row r="15" spans="1:21" x14ac:dyDescent="0.25">
      <c r="A15" t="s">
        <v>24</v>
      </c>
      <c r="B15" s="26" t="s">
        <v>9</v>
      </c>
      <c r="C15" s="103" t="s">
        <v>80</v>
      </c>
      <c r="D15" s="26" t="s">
        <v>9</v>
      </c>
      <c r="E15" s="103" t="s">
        <v>80</v>
      </c>
      <c r="F15" s="26" t="s">
        <v>9</v>
      </c>
      <c r="G15" s="103"/>
      <c r="H15" s="26">
        <f>93116+5269+11073</f>
        <v>109458</v>
      </c>
      <c r="I15" s="26">
        <v>0</v>
      </c>
      <c r="J15" s="28">
        <f t="shared" si="0"/>
        <v>109458</v>
      </c>
    </row>
    <row r="16" spans="1:21" x14ac:dyDescent="0.25">
      <c r="A16" t="s">
        <v>100</v>
      </c>
      <c r="B16" s="27">
        <v>621688</v>
      </c>
      <c r="C16" s="104"/>
      <c r="D16" s="27">
        <v>549869</v>
      </c>
      <c r="E16" s="104"/>
      <c r="F16" s="26" t="s">
        <v>9</v>
      </c>
      <c r="G16" s="104"/>
      <c r="H16" s="26" t="s">
        <v>9</v>
      </c>
      <c r="I16" s="26" t="s">
        <v>9</v>
      </c>
      <c r="J16" s="28">
        <f t="shared" si="0"/>
        <v>1171557</v>
      </c>
      <c r="K16" s="126"/>
      <c r="M16" s="131"/>
    </row>
    <row r="17" spans="1:21" x14ac:dyDescent="0.25">
      <c r="A17" t="s">
        <v>11</v>
      </c>
      <c r="B17" s="27">
        <v>2373749.9900000002</v>
      </c>
      <c r="C17" s="104"/>
      <c r="D17" s="27">
        <v>3849082.37</v>
      </c>
      <c r="E17" s="104"/>
      <c r="F17" s="26" t="s">
        <v>9</v>
      </c>
      <c r="G17" s="104"/>
      <c r="H17" s="26" t="s">
        <v>9</v>
      </c>
      <c r="I17" s="26" t="s">
        <v>9</v>
      </c>
      <c r="J17" s="28">
        <f t="shared" si="0"/>
        <v>6222832.3600000003</v>
      </c>
      <c r="K17" s="126"/>
    </row>
    <row r="18" spans="1:21" x14ac:dyDescent="0.25">
      <c r="A18" t="s">
        <v>8</v>
      </c>
      <c r="B18" s="26" t="s">
        <v>9</v>
      </c>
      <c r="C18" s="103" t="s">
        <v>79</v>
      </c>
      <c r="D18" s="26" t="s">
        <v>9</v>
      </c>
      <c r="E18" s="103"/>
      <c r="F18" s="27">
        <v>1461161</v>
      </c>
      <c r="G18" s="103"/>
      <c r="H18" s="26" t="s">
        <v>9</v>
      </c>
      <c r="I18" s="26" t="s">
        <v>9</v>
      </c>
      <c r="J18" s="28">
        <f t="shared" si="0"/>
        <v>1461161</v>
      </c>
      <c r="K18" s="126"/>
    </row>
    <row r="19" spans="1:21" x14ac:dyDescent="0.25">
      <c r="A19" s="47" t="s">
        <v>10</v>
      </c>
      <c r="B19" s="26" t="s">
        <v>9</v>
      </c>
      <c r="C19" s="103" t="s">
        <v>81</v>
      </c>
      <c r="D19" s="104">
        <v>10242</v>
      </c>
      <c r="E19" s="104"/>
      <c r="F19" s="27">
        <v>164197.57999999999</v>
      </c>
      <c r="G19" s="104"/>
      <c r="H19" s="26" t="s">
        <v>9</v>
      </c>
      <c r="I19" s="26" t="s">
        <v>9</v>
      </c>
      <c r="J19" s="28">
        <f t="shared" si="0"/>
        <v>174439.58</v>
      </c>
      <c r="K19" s="126"/>
      <c r="M19" s="131"/>
    </row>
    <row r="20" spans="1:21" ht="45" x14ac:dyDescent="0.25">
      <c r="A20" s="25" t="s">
        <v>142</v>
      </c>
      <c r="B20" s="26">
        <v>6567375</v>
      </c>
      <c r="C20" s="104"/>
      <c r="D20" s="26" t="s">
        <v>9</v>
      </c>
      <c r="E20" s="104" t="s">
        <v>80</v>
      </c>
      <c r="F20" s="27">
        <v>54887307.609999999</v>
      </c>
      <c r="G20" s="104"/>
      <c r="H20" s="26" t="s">
        <v>9</v>
      </c>
      <c r="I20" s="26" t="s">
        <v>9</v>
      </c>
      <c r="J20" s="28">
        <f t="shared" si="0"/>
        <v>61454682.609999999</v>
      </c>
      <c r="K20" s="126"/>
      <c r="L20" s="155"/>
      <c r="M20" s="132"/>
    </row>
    <row r="21" spans="1:21" ht="30" customHeight="1" x14ac:dyDescent="0.25">
      <c r="A21" s="22" t="s">
        <v>6</v>
      </c>
      <c r="B21" s="50">
        <f>SUM(B3:B20)</f>
        <v>28754271.259999998</v>
      </c>
      <c r="C21" s="50"/>
      <c r="D21" s="50">
        <f>SUM(D3:D20)</f>
        <v>41907255.969999991</v>
      </c>
      <c r="E21" s="50"/>
      <c r="F21" s="50">
        <f>SUM(F3:F20)</f>
        <v>99297607.939999998</v>
      </c>
      <c r="G21" s="50"/>
      <c r="H21" s="50">
        <f>SUM(H3:H20)</f>
        <v>3447542.2</v>
      </c>
      <c r="I21" s="50">
        <f>SUM(I3:I20)</f>
        <v>23230056.759999998</v>
      </c>
      <c r="J21" s="50">
        <f>SUM(J3:J20)</f>
        <v>196636734.13</v>
      </c>
    </row>
    <row r="23" spans="1:21" s="96" customFormat="1" x14ac:dyDescent="0.25">
      <c r="B23" s="97"/>
      <c r="C23" s="97"/>
      <c r="D23" s="97"/>
      <c r="E23" s="97"/>
      <c r="F23" s="97"/>
      <c r="G23" s="97"/>
      <c r="H23" s="97"/>
      <c r="I23" s="97"/>
      <c r="J23" s="97"/>
      <c r="M23" s="131"/>
      <c r="N23" s="97"/>
      <c r="O23" s="97"/>
      <c r="P23" s="97"/>
      <c r="Q23" s="97"/>
      <c r="R23" s="97"/>
      <c r="S23" s="97"/>
      <c r="T23" s="97"/>
      <c r="U23" s="97"/>
    </row>
    <row r="24" spans="1:21" s="98" customFormat="1" ht="12.75" x14ac:dyDescent="0.2">
      <c r="A24" s="101" t="s">
        <v>83</v>
      </c>
      <c r="L24" s="99"/>
      <c r="M24" s="133"/>
      <c r="N24" s="100"/>
      <c r="O24" s="100"/>
      <c r="P24" s="100"/>
      <c r="Q24" s="100"/>
      <c r="R24" s="100"/>
      <c r="S24" s="100"/>
      <c r="T24" s="100"/>
      <c r="U24" s="100"/>
    </row>
    <row r="25" spans="1:21" s="98" customFormat="1" ht="2.25" customHeight="1" x14ac:dyDescent="0.2">
      <c r="A25" s="102"/>
      <c r="L25" s="99"/>
      <c r="M25" s="133"/>
      <c r="N25" s="100"/>
      <c r="O25" s="100"/>
      <c r="P25" s="100"/>
      <c r="Q25" s="100"/>
      <c r="R25" s="100"/>
      <c r="S25" s="100"/>
      <c r="T25" s="100"/>
      <c r="U25" s="100"/>
    </row>
    <row r="26" spans="1:21" s="98" customFormat="1" ht="12.75" x14ac:dyDescent="0.2">
      <c r="A26" s="101" t="s">
        <v>84</v>
      </c>
      <c r="L26" s="99"/>
      <c r="M26" s="133"/>
      <c r="N26" s="100"/>
      <c r="O26" s="100"/>
      <c r="P26" s="100"/>
      <c r="Q26" s="100"/>
      <c r="R26" s="100"/>
      <c r="S26" s="100"/>
      <c r="T26" s="100"/>
      <c r="U26" s="100"/>
    </row>
    <row r="27" spans="1:21" s="98" customFormat="1" ht="2.25" customHeight="1" x14ac:dyDescent="0.2">
      <c r="A27" s="102"/>
      <c r="L27" s="99"/>
      <c r="M27" s="133"/>
      <c r="N27" s="100"/>
      <c r="O27" s="100"/>
      <c r="P27" s="100"/>
      <c r="Q27" s="100"/>
      <c r="R27" s="100"/>
      <c r="S27" s="100"/>
      <c r="T27" s="100"/>
      <c r="U27" s="100"/>
    </row>
    <row r="28" spans="1:21" s="98" customFormat="1" ht="12.75" x14ac:dyDescent="0.2">
      <c r="A28" s="101" t="s">
        <v>85</v>
      </c>
      <c r="L28" s="99"/>
      <c r="M28" s="133"/>
      <c r="N28" s="100"/>
      <c r="O28" s="100"/>
      <c r="P28" s="100"/>
      <c r="Q28" s="100"/>
      <c r="R28" s="100"/>
      <c r="S28" s="100"/>
      <c r="T28" s="100"/>
      <c r="U28" s="100"/>
    </row>
    <row r="29" spans="1:21" s="98" customFormat="1" ht="2.25" customHeight="1" x14ac:dyDescent="0.2">
      <c r="A29" s="102"/>
      <c r="L29" s="99"/>
      <c r="M29" s="133"/>
      <c r="N29" s="100"/>
      <c r="O29" s="100"/>
      <c r="P29" s="100"/>
      <c r="Q29" s="100"/>
      <c r="R29" s="100"/>
      <c r="S29" s="100"/>
      <c r="T29" s="100"/>
      <c r="U29" s="100"/>
    </row>
    <row r="30" spans="1:21" s="98" customFormat="1" ht="12.75" x14ac:dyDescent="0.2">
      <c r="A30" s="110"/>
      <c r="L30" s="99"/>
      <c r="M30" s="133"/>
      <c r="N30" s="100"/>
      <c r="O30" s="100"/>
      <c r="P30" s="100"/>
      <c r="Q30" s="100"/>
      <c r="R30" s="100"/>
      <c r="S30" s="100"/>
      <c r="T30" s="100"/>
      <c r="U30" s="100"/>
    </row>
    <row r="31" spans="1:21" s="96" customFormat="1" x14ac:dyDescent="0.25">
      <c r="B31" s="97"/>
      <c r="C31" s="97"/>
      <c r="D31" s="97"/>
      <c r="E31" s="97"/>
      <c r="F31" s="97"/>
      <c r="G31" s="97"/>
      <c r="H31" s="97"/>
      <c r="I31" s="97"/>
      <c r="J31" s="97"/>
      <c r="M31" s="131"/>
      <c r="N31" s="97"/>
      <c r="O31" s="97"/>
      <c r="P31" s="97"/>
      <c r="Q31" s="97"/>
      <c r="R31" s="97"/>
      <c r="S31" s="97"/>
      <c r="T31" s="97"/>
      <c r="U31" s="97"/>
    </row>
  </sheetData>
  <pageMargins left="0" right="0" top="0.78740157480314965" bottom="0.78740157480314965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Unternehmen je Sektor</vt:lpstr>
      <vt:lpstr>Abdeckung</vt:lpstr>
      <vt:lpstr>Übersicht je Zahlung</vt:lpstr>
      <vt:lpstr>KSt</vt:lpstr>
      <vt:lpstr>GewSt</vt:lpstr>
      <vt:lpstr>GewSt &gt; 2 Mio.EUR</vt:lpstr>
      <vt:lpstr>GewSt_20. höchste Einnahmen</vt:lpstr>
      <vt:lpstr>Feldes_Förderabgabe</vt:lpstr>
      <vt:lpstr>Zahlungsart pro Unternehmen</vt:lpstr>
    </vt:vector>
  </TitlesOfParts>
  <Company>Warth &amp; Klein Grant Thornton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Heinrich, Christoph</dc:creator>
  <cp:lastModifiedBy>Bartscht, Torge GIZ</cp:lastModifiedBy>
  <cp:lastPrinted>2019-09-20T10:33:45Z</cp:lastPrinted>
  <dcterms:created xsi:type="dcterms:W3CDTF">2017-07-06T20:12:50Z</dcterms:created>
  <dcterms:modified xsi:type="dcterms:W3CDTF">2023-04-20T16:56:43Z</dcterms:modified>
</cp:coreProperties>
</file>